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060" windowWidth="9720" windowHeight="3285" tabRatio="631" activeTab="0"/>
  </bookViews>
  <sheets>
    <sheet name="Flood ২০১৭" sheetId="1" r:id="rId1"/>
    <sheet name="Sanction" sheetId="2" r:id="rId2"/>
  </sheets>
  <definedNames>
    <definedName name="_xlnm.Print_Titles" localSheetId="0">'Flood ২০১৭'!$A:$B,'Flood ২০১৭'!$1:$40</definedName>
  </definedNames>
  <calcPr fullCalcOnLoad="1"/>
</workbook>
</file>

<file path=xl/sharedStrings.xml><?xml version="1.0" encoding="utf-8"?>
<sst xmlns="http://schemas.openxmlformats.org/spreadsheetml/2006/main" count="141" uniqueCount="97">
  <si>
    <t>(‡Rjv cÖkvm‡Ki wbKU nB‡Z cÖvß Z‡_¨i wfwË‡Z)</t>
  </si>
  <si>
    <t>জেলার নাম</t>
  </si>
  <si>
    <t>ক্ষতিগ্রস্ত পরিবার সংখ্যা</t>
  </si>
  <si>
    <t>ক্রঃ
নং</t>
  </si>
  <si>
    <t>ক্ষতিগ্রস্ত লোকসংখ্যা</t>
  </si>
  <si>
    <t>মোট</t>
  </si>
  <si>
    <t>সঃ</t>
  </si>
  <si>
    <t>আং</t>
  </si>
  <si>
    <t>ক্ষতিঃ বাঁধ কিমিঃ</t>
  </si>
  <si>
    <t>ক্ষতি ব্রীজ/ কাল  ভার্ট</t>
  </si>
  <si>
    <t>ক্রঃ নং</t>
  </si>
  <si>
    <t>মোট বরাদ্দ</t>
  </si>
  <si>
    <t>জিআর চাল (মেঃটন)</t>
  </si>
  <si>
    <t xml:space="preserve">জিআর ক্যাশ </t>
  </si>
  <si>
    <t>মৃত লোক সংখ্যা</t>
  </si>
  <si>
    <t>মৃত 
হাঁস-মুরগী</t>
  </si>
  <si>
    <t>(স)</t>
  </si>
  <si>
    <t>ক্ষতিগ্রস্ত রাস্তা (কিঃমিঃ)</t>
  </si>
  <si>
    <t>ক্ষতিঃ
ইউনিয়ন</t>
  </si>
  <si>
    <t>ক্ষতিগ্রস্ত ঘরবাড়ীর সংখ্যা</t>
  </si>
  <si>
    <t>ক্ষতিগ্রস্ত ফসলি জমি (হেক্টরে)</t>
  </si>
  <si>
    <t>বগুড়া</t>
  </si>
  <si>
    <t>গাইবান্ধা</t>
  </si>
  <si>
    <t>সিরাজগঞ্জ</t>
  </si>
  <si>
    <t>কুড়িগ্রাম</t>
  </si>
  <si>
    <t>নীলফামারী</t>
  </si>
  <si>
    <t>ক্ষতিঃ গ্রাম</t>
  </si>
  <si>
    <t xml:space="preserve">ক্ষতিগ্রস্ত প্রতিষ্ঠান  (শিক্ষা/ ধর্মীয়) </t>
  </si>
  <si>
    <t>ক্ষতিঃ পৌর সভা</t>
  </si>
  <si>
    <t>আশ্রিত লোক সংখ্যা</t>
  </si>
  <si>
    <t>ক্ষতি
উপ- জেলা</t>
  </si>
  <si>
    <t>শুকনো খাবার (প্যাকেট)</t>
  </si>
  <si>
    <t xml:space="preserve">থোক বরাদ্দ </t>
  </si>
  <si>
    <t>মন্ত্রণালয় থেকে বরাদ্দ</t>
  </si>
  <si>
    <t xml:space="preserve"> মন্ত্রণালয় থেকে বরাদ্দ</t>
  </si>
  <si>
    <t>বরাদ্দ</t>
  </si>
  <si>
    <t>বিতরণ</t>
  </si>
  <si>
    <t>পরিশিষ্ট 'খ'</t>
  </si>
  <si>
    <t>ক্ষতিগ্রস্ত জেলা</t>
  </si>
  <si>
    <t>আগষ্ট, ২০১৭ মাসে অতিবৃষ্টি ও পাহাড়ী ঢলে সৃষ্ট বন্যায় ক্ষয়ক্ষতি বিবরণ</t>
  </si>
  <si>
    <t xml:space="preserve">দিনাজপুর </t>
  </si>
  <si>
    <t xml:space="preserve">নীলফামারী </t>
  </si>
  <si>
    <t xml:space="preserve">লালমনিরহাট </t>
  </si>
  <si>
    <t xml:space="preserve">কুড়িগ্রাম </t>
  </si>
  <si>
    <t xml:space="preserve">ঠাকুরগাঁও </t>
  </si>
  <si>
    <t xml:space="preserve">গাইবান্ধা </t>
  </si>
  <si>
    <t xml:space="preserve">বগুড়া </t>
  </si>
  <si>
    <t xml:space="preserve">সিরাজগঞ্জ </t>
  </si>
  <si>
    <t>সুনামগঞ্জ</t>
  </si>
  <si>
    <t xml:space="preserve">নেত্রকোনা </t>
  </si>
  <si>
    <t>পঞ্চগড়</t>
  </si>
  <si>
    <t>যশোর</t>
  </si>
  <si>
    <t>বি-বাড়ীয়া</t>
  </si>
  <si>
    <t>ফরিদপুর</t>
  </si>
  <si>
    <t>রাজবাড়ী</t>
  </si>
  <si>
    <t>লালমনিরহাট</t>
  </si>
  <si>
    <t>দিনাজপুর</t>
  </si>
  <si>
    <t>ঠাকুরগাঁও</t>
  </si>
  <si>
    <t>নেত্রকোনা</t>
  </si>
  <si>
    <t>রাঙ্গামাটি</t>
  </si>
  <si>
    <t>জামালপুর</t>
  </si>
  <si>
    <t>মজুদ</t>
  </si>
  <si>
    <t>টাংগাইল</t>
  </si>
  <si>
    <t>ময়মনসিংহ</t>
  </si>
  <si>
    <t>সিলেট</t>
  </si>
  <si>
    <t xml:space="preserve">  </t>
  </si>
  <si>
    <t>শেরপুর</t>
  </si>
  <si>
    <t>ঢাকা</t>
  </si>
  <si>
    <t>মৌলভীবাজার</t>
  </si>
  <si>
    <t>নওগাঁ</t>
  </si>
  <si>
    <t>কুমিল্লা</t>
  </si>
  <si>
    <t>মেডিকেল টিম</t>
  </si>
  <si>
    <t>রংপুর</t>
  </si>
  <si>
    <t>মানিকগঞ্জ</t>
  </si>
  <si>
    <t>জয়পুরহাট</t>
  </si>
  <si>
    <t>মুন্সিগঞ্জ</t>
  </si>
  <si>
    <t>মাদারীপুর</t>
  </si>
  <si>
    <t>নাটোর</t>
  </si>
  <si>
    <t xml:space="preserve"> মজুদ</t>
  </si>
  <si>
    <t>ঢেউটিন</t>
  </si>
  <si>
    <t>অর্থ</t>
  </si>
  <si>
    <t>মৌঃবাজার</t>
  </si>
  <si>
    <t>চাঁদপুর</t>
  </si>
  <si>
    <t>তারিখ:</t>
  </si>
  <si>
    <t>তারিখঃ</t>
  </si>
  <si>
    <t>পরিশিষ্ট 'ক' পৃষ্টা ২</t>
  </si>
  <si>
    <t>পরিশিষ্ট 'ক' পৃষ্টা ১</t>
  </si>
  <si>
    <t>ওয়াটারট্রিটমেন্ট প্ল্যান্ট</t>
  </si>
  <si>
    <t>সার্বিক বন্যা পরিস্থিতি</t>
  </si>
  <si>
    <t>বন্যার পানি নেমে গেছে। সার্বিক পরিস্থিতি স্বাভাবিক। আশ্রিত লোকজন ঘরে ফিরে গেছে।</t>
  </si>
  <si>
    <t>ক্ষতিগ্রস্ত
টিউব-ওয়েল</t>
  </si>
  <si>
    <t>বন্যার পানি নেমে গেছে। পরিস্থিতির উন্নতি হয়েছে। আশ্রিত লোকজন ঘরে ফিরে গেছে।</t>
  </si>
  <si>
    <t>বন্যার পানি নেমে গেছে। পরিস্থিতির উন্নতি হয়েছে।</t>
  </si>
  <si>
    <t>আশ্রয় কেন্দ্রের সংখ্যা</t>
  </si>
  <si>
    <t>আগষ্ট, ২০১৭ মাসে অতিবৃষ্টি, উজানের পানি ও পাহাড়ী ঢলে সৃষ্ট বন্যায় ক্ষতিগ্রস্ত জেলায় ত্রাণ তৎপরতার সামগ্রিক তথ্যাদি</t>
  </si>
  <si>
    <t>২৫-০৮-২০১৭ খ্রীঃ</t>
  </si>
  <si>
    <t>২৫-০৮-২০১৭খ্রীঃ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</si>
</sst>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৳&quot;\ #,##0;&quot;৳&quot;\ \-#,##0"/>
    <numFmt numFmtId="165" formatCode="&quot;৳&quot;\ #,##0;[Red]&quot;৳&quot;\ \-#,##0"/>
    <numFmt numFmtId="166" formatCode="&quot;৳&quot;\ #,##0.00;&quot;৳&quot;\ \-#,##0.00"/>
    <numFmt numFmtId="167" formatCode="&quot;৳&quot;\ #,##0.00;[Red]&quot;৳&quot;\ \-#,##0.00"/>
    <numFmt numFmtId="168" formatCode="_ &quot;৳&quot;\ * #,##0_ ;_ &quot;৳&quot;\ * \-#,##0_ ;_ &quot;৳&quot;\ * &quot;-&quot;_ ;_ @_ "/>
    <numFmt numFmtId="169" formatCode="_ * #,##0_ ;_ * \-#,##0_ ;_ * &quot;-&quot;_ ;_ @_ "/>
    <numFmt numFmtId="170" formatCode="_ &quot;৳&quot;\ * #,##0.00_ ;_ &quot;৳&quot;\ * \-#,##0.00_ ;_ &quot;৳&quot;\ * &quot;-&quot;??_ ;_ @_ "/>
    <numFmt numFmtId="171" formatCode="_ * #,##0.00_ ;_ * \-#,##0.00_ ;_ * &quot;-&quot;??_ ;_ @_ "/>
    <numFmt numFmtId="172" formatCode="[$-5000445]0"/>
    <numFmt numFmtId="173" formatCode="[$-5000445]0.##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[$-5000000]dd/mm/yy"/>
    <numFmt numFmtId="179" formatCode="[$-5000445]0.###"/>
    <numFmt numFmtId="180" formatCode="[$-5000445]#,##0.00"/>
    <numFmt numFmtId="181" formatCode="[$-5000445]0.#"/>
    <numFmt numFmtId="182" formatCode="_(* #,##0.0_);_(* \(#,##0.0\);_(* &quot;-&quot;??_);_(@_)"/>
    <numFmt numFmtId="183" formatCode="_(* #,##0_);_(* \(#,##0\);_(* &quot;-&quot;??_);_(@_)"/>
    <numFmt numFmtId="184" formatCode="_(* #,##0.000_);_(* \(#,##0.000\);_(* &quot;-&quot;??_);_(@_)"/>
    <numFmt numFmtId="185" formatCode="[$-5000445]#,##0.0"/>
    <numFmt numFmtId="186" formatCode="[$-5000445]#,##0"/>
    <numFmt numFmtId="187" formatCode="[$-5000445]0.0"/>
    <numFmt numFmtId="188" formatCode="[$-5000445]0.00"/>
    <numFmt numFmtId="189" formatCode="0.0"/>
    <numFmt numFmtId="190" formatCode="[$-5000445]0.####"/>
    <numFmt numFmtId="191" formatCode="[$-5000445]0.000"/>
    <numFmt numFmtId="192" formatCode="[$-5000445]0.#####E+00"/>
  </numFmts>
  <fonts count="73">
    <font>
      <sz val="10"/>
      <name val="Arial"/>
      <family val="0"/>
    </font>
    <font>
      <b/>
      <sz val="13"/>
      <name val="SutonnyMJ"/>
      <family val="0"/>
    </font>
    <font>
      <b/>
      <sz val="11"/>
      <name val="Nikosh"/>
      <family val="0"/>
    </font>
    <font>
      <sz val="12"/>
      <name val="Nikosh"/>
      <family val="0"/>
    </font>
    <font>
      <sz val="11"/>
      <name val="Nikosh"/>
      <family val="0"/>
    </font>
    <font>
      <b/>
      <sz val="14"/>
      <name val="Nikosh"/>
      <family val="0"/>
    </font>
    <font>
      <sz val="10"/>
      <name val="Nikosh"/>
      <family val="0"/>
    </font>
    <font>
      <b/>
      <u val="single"/>
      <sz val="14"/>
      <name val="Nikosh"/>
      <family val="0"/>
    </font>
    <font>
      <b/>
      <sz val="12"/>
      <name val="Nikosh"/>
      <family val="0"/>
    </font>
    <font>
      <b/>
      <sz val="8"/>
      <name val="Nikosh"/>
      <family val="0"/>
    </font>
    <font>
      <b/>
      <sz val="15"/>
      <name val="Nikosh"/>
      <family val="0"/>
    </font>
    <font>
      <sz val="11"/>
      <name val="Arial"/>
      <family val="2"/>
    </font>
    <font>
      <b/>
      <u val="single"/>
      <sz val="12"/>
      <name val="Nikosh"/>
      <family val="0"/>
    </font>
    <font>
      <b/>
      <sz val="10"/>
      <name val="Nikosh"/>
      <family val="0"/>
    </font>
    <font>
      <sz val="9"/>
      <name val="Nikosh"/>
      <family val="0"/>
    </font>
    <font>
      <b/>
      <sz val="9"/>
      <name val="Nikosh"/>
      <family val="0"/>
    </font>
    <font>
      <sz val="10"/>
      <name val="NikoshBAN"/>
      <family val="0"/>
    </font>
    <font>
      <sz val="12"/>
      <name val="NikoshBAN"/>
      <family val="0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Nikosh"/>
      <family val="0"/>
    </font>
    <font>
      <sz val="11"/>
      <color indexed="8"/>
      <name val="Nikosh"/>
      <family val="0"/>
    </font>
    <font>
      <sz val="10"/>
      <color indexed="8"/>
      <name val="NikoshBAN"/>
      <family val="0"/>
    </font>
    <font>
      <sz val="11"/>
      <color indexed="10"/>
      <name val="Nikosh"/>
      <family val="0"/>
    </font>
    <font>
      <sz val="10"/>
      <color indexed="10"/>
      <name val="NikoshBAN"/>
      <family val="0"/>
    </font>
    <font>
      <sz val="12"/>
      <color indexed="8"/>
      <name val="NikoshBAN"/>
      <family val="0"/>
    </font>
    <font>
      <b/>
      <sz val="11"/>
      <color indexed="8"/>
      <name val="Nikosh"/>
      <family val="0"/>
    </font>
    <font>
      <sz val="10"/>
      <color indexed="8"/>
      <name val="Nikosh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Nikosh"/>
      <family val="0"/>
    </font>
    <font>
      <sz val="11"/>
      <color theme="1"/>
      <name val="Nikosh"/>
      <family val="0"/>
    </font>
    <font>
      <sz val="10"/>
      <color theme="1"/>
      <name val="NikoshBAN"/>
      <family val="0"/>
    </font>
    <font>
      <sz val="11"/>
      <color rgb="FFFF0000"/>
      <name val="Nikosh"/>
      <family val="0"/>
    </font>
    <font>
      <sz val="10"/>
      <color rgb="FFFF0000"/>
      <name val="NikoshBAN"/>
      <family val="0"/>
    </font>
    <font>
      <sz val="12"/>
      <color theme="1"/>
      <name val="NikoshBAN"/>
      <family val="0"/>
    </font>
    <font>
      <b/>
      <sz val="11"/>
      <color theme="1"/>
      <name val="Nikosh"/>
      <family val="0"/>
    </font>
    <font>
      <sz val="10"/>
      <color theme="1"/>
      <name val="Nikosh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119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top" wrapText="1"/>
    </xf>
    <xf numFmtId="0" fontId="6" fillId="0" borderId="0" xfId="0" applyFont="1" applyAlignment="1">
      <alignment/>
    </xf>
    <xf numFmtId="0" fontId="2" fillId="0" borderId="10" xfId="0" applyFont="1" applyFill="1" applyBorder="1" applyAlignment="1">
      <alignment horizontal="center" vertical="top" wrapText="1"/>
    </xf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0" borderId="11" xfId="0" applyFont="1" applyBorder="1" applyAlignment="1">
      <alignment/>
    </xf>
    <xf numFmtId="0" fontId="8" fillId="0" borderId="10" xfId="0" applyFont="1" applyBorder="1" applyAlignment="1">
      <alignment horizontal="center" vertical="top"/>
    </xf>
    <xf numFmtId="0" fontId="8" fillId="0" borderId="0" xfId="0" applyFont="1" applyAlignment="1">
      <alignment horizontal="center"/>
    </xf>
    <xf numFmtId="0" fontId="0" fillId="0" borderId="0" xfId="0" applyFont="1" applyAlignment="1">
      <alignment/>
    </xf>
    <xf numFmtId="0" fontId="4" fillId="0" borderId="10" xfId="0" applyFont="1" applyBorder="1" applyAlignment="1">
      <alignment/>
    </xf>
    <xf numFmtId="172" fontId="4" fillId="0" borderId="10" xfId="0" applyNumberFormat="1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172" fontId="4" fillId="0" borderId="10" xfId="0" applyNumberFormat="1" applyFont="1" applyBorder="1" applyAlignment="1">
      <alignment horizontal="left"/>
    </xf>
    <xf numFmtId="0" fontId="8" fillId="0" borderId="0" xfId="0" applyFont="1" applyBorder="1" applyAlignment="1">
      <alignment/>
    </xf>
    <xf numFmtId="172" fontId="2" fillId="0" borderId="10" xfId="0" applyNumberFormat="1" applyFont="1" applyBorder="1" applyAlignment="1">
      <alignment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center" vertical="top"/>
    </xf>
    <xf numFmtId="0" fontId="10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top"/>
    </xf>
    <xf numFmtId="0" fontId="12" fillId="0" borderId="0" xfId="0" applyFont="1" applyAlignment="1">
      <alignment/>
    </xf>
    <xf numFmtId="172" fontId="0" fillId="0" borderId="0" xfId="0" applyNumberFormat="1" applyFont="1" applyAlignment="1">
      <alignment/>
    </xf>
    <xf numFmtId="0" fontId="6" fillId="0" borderId="12" xfId="0" applyFont="1" applyBorder="1" applyAlignment="1">
      <alignment/>
    </xf>
    <xf numFmtId="172" fontId="2" fillId="0" borderId="10" xfId="0" applyNumberFormat="1" applyFont="1" applyBorder="1" applyAlignment="1">
      <alignment horizontal="left"/>
    </xf>
    <xf numFmtId="0" fontId="4" fillId="0" borderId="12" xfId="0" applyFont="1" applyBorder="1" applyAlignment="1">
      <alignment horizontal="center"/>
    </xf>
    <xf numFmtId="0" fontId="65" fillId="0" borderId="0" xfId="0" applyFont="1" applyAlignment="1">
      <alignment/>
    </xf>
    <xf numFmtId="172" fontId="2" fillId="0" borderId="10" xfId="0" applyNumberFormat="1" applyFont="1" applyBorder="1" applyAlignment="1">
      <alignment horizontal="center"/>
    </xf>
    <xf numFmtId="172" fontId="14" fillId="0" borderId="10" xfId="0" applyNumberFormat="1" applyFont="1" applyBorder="1" applyAlignment="1">
      <alignment horizontal="center" vertical="center" wrapText="1"/>
    </xf>
    <xf numFmtId="172" fontId="14" fillId="0" borderId="10" xfId="0" applyNumberFormat="1" applyFont="1" applyBorder="1" applyAlignment="1">
      <alignment horizontal="center" vertical="top" wrapText="1"/>
    </xf>
    <xf numFmtId="172" fontId="4" fillId="0" borderId="10" xfId="0" applyNumberFormat="1" applyFont="1" applyBorder="1" applyAlignment="1">
      <alignment horizontal="left" vertical="top" wrapText="1"/>
    </xf>
    <xf numFmtId="172" fontId="4" fillId="0" borderId="10" xfId="0" applyNumberFormat="1" applyFont="1" applyBorder="1" applyAlignment="1">
      <alignment horizontal="right" vertical="top" wrapText="1"/>
    </xf>
    <xf numFmtId="172" fontId="4" fillId="0" borderId="10" xfId="0" applyNumberFormat="1" applyFont="1" applyBorder="1" applyAlignment="1">
      <alignment horizontal="right" vertical="top"/>
    </xf>
    <xf numFmtId="172" fontId="4" fillId="0" borderId="10" xfId="0" applyNumberFormat="1" applyFont="1" applyBorder="1" applyAlignment="1">
      <alignment horizontal="left" vertical="center" wrapText="1"/>
    </xf>
    <xf numFmtId="172" fontId="4" fillId="0" borderId="10" xfId="0" applyNumberFormat="1" applyFont="1" applyBorder="1" applyAlignment="1">
      <alignment horizontal="right" vertical="center"/>
    </xf>
    <xf numFmtId="172" fontId="4" fillId="0" borderId="10" xfId="0" applyNumberFormat="1" applyFont="1" applyBorder="1" applyAlignment="1">
      <alignment horizontal="right" vertical="center" wrapText="1"/>
    </xf>
    <xf numFmtId="172" fontId="4" fillId="0" borderId="10" xfId="0" applyNumberFormat="1" applyFont="1" applyBorder="1" applyAlignment="1">
      <alignment/>
    </xf>
    <xf numFmtId="172" fontId="6" fillId="0" borderId="12" xfId="0" applyNumberFormat="1" applyFont="1" applyBorder="1" applyAlignment="1">
      <alignment horizontal="left"/>
    </xf>
    <xf numFmtId="172" fontId="6" fillId="0" borderId="10" xfId="0" applyNumberFormat="1" applyFont="1" applyBorder="1" applyAlignment="1">
      <alignment/>
    </xf>
    <xf numFmtId="172" fontId="4" fillId="0" borderId="10" xfId="0" applyNumberFormat="1" applyFont="1" applyBorder="1" applyAlignment="1">
      <alignment horizontal="left" wrapText="1"/>
    </xf>
    <xf numFmtId="172" fontId="6" fillId="0" borderId="10" xfId="0" applyNumberFormat="1" applyFont="1" applyBorder="1" applyAlignment="1">
      <alignment horizontal="left"/>
    </xf>
    <xf numFmtId="172" fontId="6" fillId="0" borderId="12" xfId="0" applyNumberFormat="1" applyFont="1" applyBorder="1" applyAlignment="1">
      <alignment/>
    </xf>
    <xf numFmtId="0" fontId="4" fillId="0" borderId="10" xfId="0" applyFont="1" applyBorder="1" applyAlignment="1">
      <alignment horizontal="left" vertical="top" wrapText="1"/>
    </xf>
    <xf numFmtId="0" fontId="66" fillId="0" borderId="10" xfId="0" applyFont="1" applyBorder="1" applyAlignment="1">
      <alignment/>
    </xf>
    <xf numFmtId="0" fontId="66" fillId="0" borderId="10" xfId="0" applyFont="1" applyBorder="1" applyAlignment="1">
      <alignment horizontal="justify" vertical="top" wrapText="1"/>
    </xf>
    <xf numFmtId="0" fontId="66" fillId="0" borderId="10" xfId="0" applyFont="1" applyBorder="1" applyAlignment="1">
      <alignment horizontal="left" vertical="top" wrapText="1"/>
    </xf>
    <xf numFmtId="172" fontId="66" fillId="0" borderId="10" xfId="0" applyNumberFormat="1" applyFont="1" applyBorder="1" applyAlignment="1">
      <alignment horizontal="center" vertical="center" wrapText="1"/>
    </xf>
    <xf numFmtId="172" fontId="66" fillId="0" borderId="10" xfId="0" applyNumberFormat="1" applyFont="1" applyBorder="1" applyAlignment="1">
      <alignment horizontal="left" vertical="top" wrapText="1"/>
    </xf>
    <xf numFmtId="172" fontId="66" fillId="0" borderId="10" xfId="0" applyNumberFormat="1" applyFont="1" applyBorder="1" applyAlignment="1">
      <alignment horizontal="left" vertical="center" wrapText="1"/>
    </xf>
    <xf numFmtId="0" fontId="66" fillId="0" borderId="10" xfId="0" applyFont="1" applyBorder="1" applyAlignment="1">
      <alignment horizontal="justify" vertical="center" wrapText="1"/>
    </xf>
    <xf numFmtId="0" fontId="66" fillId="0" borderId="10" xfId="0" applyFont="1" applyFill="1" applyBorder="1" applyAlignment="1">
      <alignment horizontal="justify" vertical="top" wrapText="1"/>
    </xf>
    <xf numFmtId="172" fontId="66" fillId="0" borderId="10" xfId="0" applyNumberFormat="1" applyFont="1" applyBorder="1" applyAlignment="1">
      <alignment horizontal="left"/>
    </xf>
    <xf numFmtId="172" fontId="67" fillId="0" borderId="10" xfId="0" applyNumberFormat="1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172" fontId="4" fillId="0" borderId="10" xfId="0" applyNumberFormat="1" applyFont="1" applyBorder="1" applyAlignment="1">
      <alignment horizontal="left" vertical="top"/>
    </xf>
    <xf numFmtId="172" fontId="4" fillId="0" borderId="10" xfId="0" applyNumberFormat="1" applyFont="1" applyBorder="1" applyAlignment="1">
      <alignment horizontal="left" vertical="center"/>
    </xf>
    <xf numFmtId="172" fontId="2" fillId="0" borderId="10" xfId="0" applyNumberFormat="1" applyFont="1" applyBorder="1" applyAlignment="1">
      <alignment horizontal="left" vertical="top" wrapText="1"/>
    </xf>
    <xf numFmtId="181" fontId="4" fillId="0" borderId="10" xfId="0" applyNumberFormat="1" applyFont="1" applyBorder="1" applyAlignment="1">
      <alignment horizontal="left" vertical="top" wrapText="1"/>
    </xf>
    <xf numFmtId="172" fontId="2" fillId="0" borderId="10" xfId="0" applyNumberFormat="1" applyFont="1" applyBorder="1" applyAlignment="1">
      <alignment horizontal="left" vertical="top"/>
    </xf>
    <xf numFmtId="172" fontId="2" fillId="0" borderId="10" xfId="0" applyNumberFormat="1" applyFont="1" applyBorder="1" applyAlignment="1">
      <alignment horizontal="left" vertical="center"/>
    </xf>
    <xf numFmtId="181" fontId="4" fillId="0" borderId="10" xfId="0" applyNumberFormat="1" applyFont="1" applyBorder="1" applyAlignment="1">
      <alignment horizontal="left" vertical="center"/>
    </xf>
    <xf numFmtId="173" fontId="4" fillId="0" borderId="10" xfId="0" applyNumberFormat="1" applyFont="1" applyBorder="1" applyAlignment="1">
      <alignment horizontal="left" vertical="center"/>
    </xf>
    <xf numFmtId="188" fontId="4" fillId="0" borderId="10" xfId="0" applyNumberFormat="1" applyFont="1" applyBorder="1" applyAlignment="1">
      <alignment horizontal="left" vertical="top" wrapText="1"/>
    </xf>
    <xf numFmtId="187" fontId="4" fillId="0" borderId="10" xfId="0" applyNumberFormat="1" applyFont="1" applyBorder="1" applyAlignment="1">
      <alignment horizontal="left"/>
    </xf>
    <xf numFmtId="187" fontId="4" fillId="0" borderId="10" xfId="0" applyNumberFormat="1" applyFont="1" applyBorder="1" applyAlignment="1">
      <alignment horizontal="left" vertical="top" wrapText="1"/>
    </xf>
    <xf numFmtId="0" fontId="2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 wrapText="1"/>
    </xf>
    <xf numFmtId="179" fontId="4" fillId="0" borderId="10" xfId="0" applyNumberFormat="1" applyFont="1" applyBorder="1" applyAlignment="1">
      <alignment horizontal="left"/>
    </xf>
    <xf numFmtId="181" fontId="4" fillId="0" borderId="10" xfId="0" applyNumberFormat="1" applyFont="1" applyBorder="1" applyAlignment="1">
      <alignment horizontal="left"/>
    </xf>
    <xf numFmtId="172" fontId="6" fillId="0" borderId="13" xfId="0" applyNumberFormat="1" applyFont="1" applyBorder="1" applyAlignment="1">
      <alignment horizontal="left"/>
    </xf>
    <xf numFmtId="0" fontId="0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vertical="top"/>
    </xf>
    <xf numFmtId="0" fontId="8" fillId="0" borderId="0" xfId="0" applyFont="1" applyBorder="1" applyAlignment="1">
      <alignment vertical="top"/>
    </xf>
    <xf numFmtId="0" fontId="11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68" fillId="0" borderId="0" xfId="0" applyFont="1" applyBorder="1" applyAlignment="1">
      <alignment/>
    </xf>
    <xf numFmtId="0" fontId="68" fillId="0" borderId="0" xfId="0" applyFont="1" applyBorder="1" applyAlignment="1">
      <alignment vertical="center"/>
    </xf>
    <xf numFmtId="0" fontId="69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172" fontId="0" fillId="0" borderId="0" xfId="0" applyNumberFormat="1" applyBorder="1" applyAlignment="1">
      <alignment/>
    </xf>
    <xf numFmtId="0" fontId="70" fillId="0" borderId="10" xfId="0" applyFont="1" applyFill="1" applyBorder="1" applyAlignment="1">
      <alignment/>
    </xf>
    <xf numFmtId="172" fontId="17" fillId="0" borderId="10" xfId="0" applyNumberFormat="1" applyFont="1" applyBorder="1" applyAlignment="1">
      <alignment/>
    </xf>
    <xf numFmtId="0" fontId="17" fillId="0" borderId="10" xfId="0" applyFont="1" applyBorder="1" applyAlignment="1">
      <alignment horizontal="left"/>
    </xf>
    <xf numFmtId="0" fontId="16" fillId="0" borderId="10" xfId="0" applyFont="1" applyBorder="1" applyAlignment="1">
      <alignment horizontal="left"/>
    </xf>
    <xf numFmtId="0" fontId="8" fillId="0" borderId="0" xfId="0" applyFont="1" applyAlignment="1">
      <alignment/>
    </xf>
    <xf numFmtId="172" fontId="68" fillId="0" borderId="10" xfId="0" applyNumberFormat="1" applyFont="1" applyBorder="1" applyAlignment="1">
      <alignment horizontal="left" vertical="top" wrapText="1"/>
    </xf>
    <xf numFmtId="172" fontId="17" fillId="0" borderId="10" xfId="0" applyNumberFormat="1" applyFont="1" applyBorder="1" applyAlignment="1">
      <alignment horizontal="left"/>
    </xf>
    <xf numFmtId="172" fontId="16" fillId="0" borderId="10" xfId="0" applyNumberFormat="1" applyFont="1" applyBorder="1" applyAlignment="1">
      <alignment horizontal="left"/>
    </xf>
    <xf numFmtId="172" fontId="18" fillId="0" borderId="0" xfId="0" applyNumberFormat="1" applyFont="1" applyBorder="1" applyAlignment="1">
      <alignment/>
    </xf>
    <xf numFmtId="0" fontId="71" fillId="0" borderId="10" xfId="0" applyFont="1" applyBorder="1" applyAlignment="1">
      <alignment horizontal="center" vertical="top" wrapText="1"/>
    </xf>
    <xf numFmtId="0" fontId="4" fillId="0" borderId="12" xfId="0" applyFont="1" applyBorder="1" applyAlignment="1">
      <alignment/>
    </xf>
    <xf numFmtId="0" fontId="72" fillId="0" borderId="12" xfId="0" applyFont="1" applyBorder="1" applyAlignment="1">
      <alignment vertical="center"/>
    </xf>
    <xf numFmtId="0" fontId="3" fillId="0" borderId="12" xfId="0" applyFont="1" applyBorder="1" applyAlignment="1">
      <alignment/>
    </xf>
    <xf numFmtId="0" fontId="3" fillId="0" borderId="12" xfId="0" applyFont="1" applyBorder="1" applyAlignment="1">
      <alignment horizontal="justify" vertical="center"/>
    </xf>
    <xf numFmtId="0" fontId="16" fillId="0" borderId="12" xfId="0" applyFont="1" applyBorder="1" applyAlignment="1">
      <alignment/>
    </xf>
    <xf numFmtId="0" fontId="2" fillId="0" borderId="14" xfId="0" applyFont="1" applyBorder="1" applyAlignment="1">
      <alignment horizontal="center"/>
    </xf>
    <xf numFmtId="172" fontId="14" fillId="0" borderId="10" xfId="0" applyNumberFormat="1" applyFont="1" applyBorder="1" applyAlignment="1">
      <alignment horizontal="center"/>
    </xf>
    <xf numFmtId="0" fontId="72" fillId="0" borderId="10" xfId="0" applyFont="1" applyBorder="1" applyAlignment="1">
      <alignment/>
    </xf>
    <xf numFmtId="0" fontId="3" fillId="0" borderId="10" xfId="0" applyFont="1" applyBorder="1" applyAlignment="1">
      <alignment horizontal="justify" vertical="center"/>
    </xf>
    <xf numFmtId="0" fontId="3" fillId="0" borderId="10" xfId="0" applyFont="1" applyBorder="1" applyAlignment="1">
      <alignment/>
    </xf>
    <xf numFmtId="172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10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 wrapText="1"/>
    </xf>
    <xf numFmtId="0" fontId="13" fillId="0" borderId="15" xfId="0" applyFont="1" applyBorder="1" applyAlignment="1">
      <alignment horizontal="center" vertical="top" wrapText="1"/>
    </xf>
    <xf numFmtId="0" fontId="13" fillId="0" borderId="16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0" fontId="8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2"/>
  <sheetViews>
    <sheetView tabSelected="1" zoomScale="115" zoomScaleNormal="115" workbookViewId="0" topLeftCell="A4">
      <pane xSplit="2" ySplit="4" topLeftCell="S8" activePane="bottomRight" state="frozen"/>
      <selection pane="topLeft" activeCell="A4" sqref="A4"/>
      <selection pane="topRight" activeCell="C4" sqref="C4"/>
      <selection pane="bottomLeft" activeCell="A8" sqref="A8"/>
      <selection pane="bottomRight" activeCell="AC40" sqref="AC40"/>
    </sheetView>
  </sheetViews>
  <sheetFormatPr defaultColWidth="9.140625" defaultRowHeight="12.75"/>
  <cols>
    <col min="1" max="1" width="3.421875" style="73" customWidth="1"/>
    <col min="2" max="2" width="9.28125" style="73" customWidth="1"/>
    <col min="3" max="3" width="5.28125" style="73" customWidth="1"/>
    <col min="4" max="4" width="6.140625" style="73" customWidth="1"/>
    <col min="5" max="5" width="7.421875" style="73" customWidth="1"/>
    <col min="6" max="6" width="5.8515625" style="73" customWidth="1"/>
    <col min="7" max="7" width="7.28125" style="73" customWidth="1"/>
    <col min="8" max="8" width="9.421875" style="73" customWidth="1"/>
    <col min="9" max="9" width="7.8515625" style="73" customWidth="1"/>
    <col min="10" max="10" width="10.28125" style="73" customWidth="1"/>
    <col min="11" max="11" width="6.8515625" style="73" customWidth="1"/>
    <col min="12" max="12" width="8.28125" style="73" customWidth="1"/>
    <col min="13" max="13" width="6.7109375" style="73" customWidth="1"/>
    <col min="14" max="14" width="8.8515625" style="73" customWidth="1"/>
    <col min="15" max="15" width="6.28125" style="73" customWidth="1"/>
    <col min="16" max="16" width="6.140625" style="73" customWidth="1"/>
    <col min="17" max="17" width="8.00390625" style="73" customWidth="1"/>
    <col min="18" max="18" width="10.421875" style="73" customWidth="1"/>
    <col min="19" max="19" width="4.7109375" style="73" customWidth="1"/>
    <col min="20" max="20" width="5.8515625" style="73" customWidth="1"/>
    <col min="21" max="21" width="8.421875" style="73" customWidth="1"/>
    <col min="22" max="22" width="4.57421875" style="73" customWidth="1"/>
    <col min="23" max="23" width="5.00390625" style="73" customWidth="1"/>
    <col min="24" max="24" width="6.8515625" style="73" customWidth="1"/>
    <col min="25" max="25" width="8.28125" style="73" customWidth="1"/>
    <col min="26" max="26" width="7.8515625" style="73" customWidth="1"/>
    <col min="27" max="27" width="6.7109375" style="73" customWidth="1"/>
    <col min="28" max="28" width="7.7109375" style="73" customWidth="1"/>
    <col min="29" max="29" width="51.57421875" style="73" customWidth="1"/>
    <col min="30" max="16384" width="9.140625" style="73" customWidth="1"/>
  </cols>
  <sheetData>
    <row r="1" spans="1:29" ht="16.5" customHeight="1">
      <c r="A1" s="71"/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2" t="s">
        <v>86</v>
      </c>
      <c r="O1" s="71"/>
      <c r="P1" s="71"/>
      <c r="Q1" s="71"/>
      <c r="R1" s="71"/>
      <c r="S1" s="71"/>
      <c r="T1" s="71"/>
      <c r="U1" s="71"/>
      <c r="V1" s="72"/>
      <c r="W1" s="71"/>
      <c r="X1" s="71"/>
      <c r="Y1" s="71"/>
      <c r="Z1" s="71"/>
      <c r="AA1" s="71"/>
      <c r="AB1" s="71"/>
      <c r="AC1" s="71"/>
    </row>
    <row r="2" spans="1:29" ht="20.25" customHeight="1">
      <c r="A2" s="105" t="s">
        <v>39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20"/>
      <c r="T2" s="20"/>
      <c r="U2" s="20"/>
      <c r="V2" s="20"/>
      <c r="W2" s="71"/>
      <c r="X2" s="71"/>
      <c r="Y2" s="71"/>
      <c r="Z2" s="71"/>
      <c r="AA2" s="72" t="s">
        <v>85</v>
      </c>
      <c r="AB2" s="71"/>
      <c r="AC2" s="71"/>
    </row>
    <row r="3" spans="1:29" ht="17.25">
      <c r="A3" s="106" t="s">
        <v>0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21"/>
      <c r="T3" s="21"/>
      <c r="U3" s="21"/>
      <c r="V3" s="21"/>
      <c r="W3" s="71"/>
      <c r="X3" s="71"/>
      <c r="Y3" s="71"/>
      <c r="Z3" s="71"/>
      <c r="AA3" s="71"/>
      <c r="AB3" s="71"/>
      <c r="AC3" s="71"/>
    </row>
    <row r="4" spans="1:29" ht="15.75" customHeight="1">
      <c r="A4" s="71"/>
      <c r="B4" s="71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5" t="s">
        <v>84</v>
      </c>
      <c r="O4" s="74" t="s">
        <v>96</v>
      </c>
      <c r="P4" s="71"/>
      <c r="Q4" s="74"/>
      <c r="R4" s="71"/>
      <c r="S4" s="71"/>
      <c r="T4" s="74"/>
      <c r="U4" s="74"/>
      <c r="V4" s="74"/>
      <c r="W4" s="74"/>
      <c r="X4" s="74"/>
      <c r="Y4" s="71"/>
      <c r="Z4" s="71"/>
      <c r="AA4" s="71"/>
      <c r="AB4" s="71"/>
      <c r="AC4" s="71"/>
    </row>
    <row r="5" spans="1:29" s="76" customFormat="1" ht="32.25" customHeight="1">
      <c r="A5" s="107" t="s">
        <v>3</v>
      </c>
      <c r="B5" s="107" t="s">
        <v>38</v>
      </c>
      <c r="C5" s="107" t="s">
        <v>30</v>
      </c>
      <c r="D5" s="107" t="s">
        <v>28</v>
      </c>
      <c r="E5" s="107" t="s">
        <v>18</v>
      </c>
      <c r="F5" s="107" t="s">
        <v>26</v>
      </c>
      <c r="G5" s="107" t="s">
        <v>2</v>
      </c>
      <c r="H5" s="107"/>
      <c r="I5" s="107" t="s">
        <v>4</v>
      </c>
      <c r="J5" s="107"/>
      <c r="K5" s="107" t="s">
        <v>19</v>
      </c>
      <c r="L5" s="107"/>
      <c r="M5" s="107" t="s">
        <v>20</v>
      </c>
      <c r="N5" s="107"/>
      <c r="O5" s="110" t="s">
        <v>14</v>
      </c>
      <c r="P5" s="107" t="s">
        <v>15</v>
      </c>
      <c r="Q5" s="108" t="s">
        <v>27</v>
      </c>
      <c r="R5" s="109"/>
      <c r="S5" s="107" t="s">
        <v>17</v>
      </c>
      <c r="T5" s="107"/>
      <c r="U5" s="113" t="s">
        <v>9</v>
      </c>
      <c r="V5" s="107" t="s">
        <v>8</v>
      </c>
      <c r="W5" s="107"/>
      <c r="X5" s="110" t="s">
        <v>93</v>
      </c>
      <c r="Y5" s="107" t="s">
        <v>29</v>
      </c>
      <c r="Z5" s="110" t="s">
        <v>90</v>
      </c>
      <c r="AA5" s="111" t="s">
        <v>87</v>
      </c>
      <c r="AB5" s="110" t="s">
        <v>71</v>
      </c>
      <c r="AC5" s="112" t="s">
        <v>88</v>
      </c>
    </row>
    <row r="6" spans="1:29" s="76" customFormat="1" ht="13.5" customHeight="1">
      <c r="A6" s="107"/>
      <c r="B6" s="107"/>
      <c r="C6" s="107"/>
      <c r="D6" s="107"/>
      <c r="E6" s="107"/>
      <c r="F6" s="107"/>
      <c r="G6" s="1" t="s">
        <v>6</v>
      </c>
      <c r="H6" s="1" t="s">
        <v>7</v>
      </c>
      <c r="I6" s="1" t="s">
        <v>6</v>
      </c>
      <c r="J6" s="1" t="s">
        <v>7</v>
      </c>
      <c r="K6" s="1" t="s">
        <v>6</v>
      </c>
      <c r="L6" s="1" t="s">
        <v>7</v>
      </c>
      <c r="M6" s="1" t="s">
        <v>6</v>
      </c>
      <c r="N6" s="1" t="s">
        <v>7</v>
      </c>
      <c r="O6" s="110"/>
      <c r="P6" s="107"/>
      <c r="Q6" s="1" t="s">
        <v>6</v>
      </c>
      <c r="R6" s="1" t="s">
        <v>7</v>
      </c>
      <c r="S6" s="1" t="s">
        <v>16</v>
      </c>
      <c r="T6" s="1" t="s">
        <v>7</v>
      </c>
      <c r="U6" s="114"/>
      <c r="V6" s="1" t="s">
        <v>6</v>
      </c>
      <c r="W6" s="3" t="s">
        <v>7</v>
      </c>
      <c r="X6" s="110"/>
      <c r="Y6" s="107"/>
      <c r="Z6" s="110"/>
      <c r="AA6" s="111"/>
      <c r="AB6" s="110"/>
      <c r="AC6" s="112"/>
    </row>
    <row r="7" spans="1:29" s="76" customFormat="1" ht="12" customHeight="1">
      <c r="A7" s="91">
        <v>1</v>
      </c>
      <c r="B7" s="29">
        <v>2</v>
      </c>
      <c r="C7" s="29">
        <v>3</v>
      </c>
      <c r="D7" s="29">
        <v>4</v>
      </c>
      <c r="E7" s="29">
        <v>5</v>
      </c>
      <c r="F7" s="29">
        <v>6</v>
      </c>
      <c r="G7" s="29">
        <v>7</v>
      </c>
      <c r="H7" s="29">
        <v>8</v>
      </c>
      <c r="I7" s="29">
        <v>9</v>
      </c>
      <c r="J7" s="29">
        <v>10</v>
      </c>
      <c r="K7" s="29">
        <v>11</v>
      </c>
      <c r="L7" s="29">
        <v>12</v>
      </c>
      <c r="M7" s="29">
        <v>13</v>
      </c>
      <c r="N7" s="29">
        <v>14</v>
      </c>
      <c r="O7" s="29">
        <v>15</v>
      </c>
      <c r="P7" s="29">
        <v>16</v>
      </c>
      <c r="Q7" s="29">
        <v>17</v>
      </c>
      <c r="R7" s="29">
        <v>18</v>
      </c>
      <c r="S7" s="29">
        <v>19</v>
      </c>
      <c r="T7" s="29">
        <v>20</v>
      </c>
      <c r="U7" s="29">
        <v>21</v>
      </c>
      <c r="V7" s="29">
        <v>22</v>
      </c>
      <c r="W7" s="29">
        <v>23</v>
      </c>
      <c r="X7" s="29">
        <v>24</v>
      </c>
      <c r="Y7" s="29">
        <v>25</v>
      </c>
      <c r="Z7" s="30">
        <v>28</v>
      </c>
      <c r="AA7" s="30">
        <v>29</v>
      </c>
      <c r="AB7" s="30">
        <v>31</v>
      </c>
      <c r="AC7" s="99">
        <v>32</v>
      </c>
    </row>
    <row r="8" spans="1:29" s="78" customFormat="1" ht="13.5" customHeight="1">
      <c r="A8" s="49">
        <v>1</v>
      </c>
      <c r="B8" s="45" t="s">
        <v>50</v>
      </c>
      <c r="C8" s="32">
        <v>5</v>
      </c>
      <c r="D8" s="32">
        <v>3</v>
      </c>
      <c r="E8" s="32">
        <v>43</v>
      </c>
      <c r="F8" s="32"/>
      <c r="G8" s="33"/>
      <c r="H8" s="32">
        <v>45305</v>
      </c>
      <c r="I8" s="32"/>
      <c r="J8" s="32">
        <v>181220</v>
      </c>
      <c r="K8" s="32"/>
      <c r="L8" s="31"/>
      <c r="M8" s="55"/>
      <c r="N8" s="55">
        <v>3823</v>
      </c>
      <c r="O8" s="59"/>
      <c r="P8" s="55"/>
      <c r="Q8" s="55"/>
      <c r="R8" s="31"/>
      <c r="S8" s="55">
        <v>45</v>
      </c>
      <c r="T8" s="55">
        <f>615+198</f>
        <v>813</v>
      </c>
      <c r="U8" s="55"/>
      <c r="V8" s="43"/>
      <c r="W8" s="15">
        <v>0.3</v>
      </c>
      <c r="X8" s="15"/>
      <c r="Y8" s="15"/>
      <c r="Z8" s="31"/>
      <c r="AA8" s="31"/>
      <c r="AB8" s="31">
        <v>49</v>
      </c>
      <c r="AC8" s="100" t="s">
        <v>92</v>
      </c>
    </row>
    <row r="9" spans="1:29" s="78" customFormat="1" ht="13.5" customHeight="1">
      <c r="A9" s="49">
        <v>2</v>
      </c>
      <c r="B9" s="45" t="s">
        <v>44</v>
      </c>
      <c r="C9" s="32">
        <v>5</v>
      </c>
      <c r="D9" s="32">
        <v>3</v>
      </c>
      <c r="E9" s="32">
        <v>44</v>
      </c>
      <c r="F9" s="32">
        <v>200</v>
      </c>
      <c r="G9" s="33"/>
      <c r="H9" s="32">
        <v>28800</v>
      </c>
      <c r="I9" s="14"/>
      <c r="J9" s="32">
        <v>517076</v>
      </c>
      <c r="K9" s="32">
        <v>500</v>
      </c>
      <c r="L9" s="31">
        <v>2000</v>
      </c>
      <c r="M9" s="55"/>
      <c r="N9" s="55">
        <v>8130</v>
      </c>
      <c r="O9" s="59">
        <v>1</v>
      </c>
      <c r="P9" s="55"/>
      <c r="Q9" s="55"/>
      <c r="R9" s="31"/>
      <c r="S9" s="55"/>
      <c r="T9" s="55"/>
      <c r="U9" s="55"/>
      <c r="V9" s="63"/>
      <c r="W9" s="15">
        <v>9.06</v>
      </c>
      <c r="X9" s="15"/>
      <c r="Y9" s="15"/>
      <c r="Z9" s="31">
        <v>527</v>
      </c>
      <c r="AA9" s="31"/>
      <c r="AB9" s="15">
        <v>41</v>
      </c>
      <c r="AC9" s="100" t="s">
        <v>91</v>
      </c>
    </row>
    <row r="10" spans="1:29" s="78" customFormat="1" ht="13.5" customHeight="1">
      <c r="A10" s="48">
        <v>3</v>
      </c>
      <c r="B10" s="48" t="s">
        <v>40</v>
      </c>
      <c r="C10" s="32">
        <v>13</v>
      </c>
      <c r="D10" s="32">
        <v>8</v>
      </c>
      <c r="E10" s="32">
        <v>86</v>
      </c>
      <c r="F10" s="32">
        <v>637</v>
      </c>
      <c r="G10" s="32">
        <v>26890</v>
      </c>
      <c r="H10" s="32">
        <v>128581</v>
      </c>
      <c r="I10" s="33"/>
      <c r="J10" s="32">
        <v>621884</v>
      </c>
      <c r="K10" s="32"/>
      <c r="L10" s="31">
        <v>59299</v>
      </c>
      <c r="M10" s="54"/>
      <c r="N10" s="31">
        <v>121170</v>
      </c>
      <c r="O10" s="57">
        <v>30</v>
      </c>
      <c r="P10" s="31"/>
      <c r="Q10" s="31"/>
      <c r="R10" s="31">
        <v>429</v>
      </c>
      <c r="S10" s="31"/>
      <c r="T10" s="31"/>
      <c r="U10" s="31"/>
      <c r="V10" s="31"/>
      <c r="W10" s="31"/>
      <c r="X10" s="31">
        <v>17</v>
      </c>
      <c r="Y10" s="15">
        <v>546</v>
      </c>
      <c r="Z10" s="31">
        <v>2163</v>
      </c>
      <c r="AA10" s="31"/>
      <c r="AB10" s="55">
        <v>170</v>
      </c>
      <c r="AC10" s="12"/>
    </row>
    <row r="11" spans="1:29" s="78" customFormat="1" ht="13.5" customHeight="1">
      <c r="A11" s="48">
        <v>4</v>
      </c>
      <c r="B11" s="45" t="s">
        <v>41</v>
      </c>
      <c r="C11" s="32">
        <v>6</v>
      </c>
      <c r="D11" s="32">
        <v>1</v>
      </c>
      <c r="E11" s="32">
        <v>51</v>
      </c>
      <c r="F11" s="32">
        <v>158</v>
      </c>
      <c r="G11" s="32">
        <v>301</v>
      </c>
      <c r="H11" s="32">
        <v>41234</v>
      </c>
      <c r="I11" s="32"/>
      <c r="J11" s="32">
        <v>166140</v>
      </c>
      <c r="K11" s="32"/>
      <c r="L11" s="31"/>
      <c r="M11" s="31"/>
      <c r="N11" s="31">
        <f>260+37790</f>
        <v>38050</v>
      </c>
      <c r="O11" s="57">
        <v>6</v>
      </c>
      <c r="P11" s="31"/>
      <c r="Q11" s="31">
        <v>4</v>
      </c>
      <c r="R11" s="31">
        <v>106</v>
      </c>
      <c r="S11" s="31"/>
      <c r="T11" s="31">
        <v>536</v>
      </c>
      <c r="U11" s="31">
        <v>140</v>
      </c>
      <c r="V11" s="58"/>
      <c r="W11" s="15">
        <v>5</v>
      </c>
      <c r="X11" s="15"/>
      <c r="Y11" s="15"/>
      <c r="Z11" s="31">
        <v>1084</v>
      </c>
      <c r="AA11" s="31"/>
      <c r="AB11" s="31">
        <v>67</v>
      </c>
      <c r="AC11" s="100" t="s">
        <v>89</v>
      </c>
    </row>
    <row r="12" spans="1:29" s="78" customFormat="1" ht="13.5" customHeight="1">
      <c r="A12" s="49">
        <v>5</v>
      </c>
      <c r="B12" s="45" t="s">
        <v>42</v>
      </c>
      <c r="C12" s="32">
        <v>5</v>
      </c>
      <c r="D12" s="32">
        <v>2</v>
      </c>
      <c r="E12" s="32">
        <v>35</v>
      </c>
      <c r="F12" s="32">
        <v>510</v>
      </c>
      <c r="G12" s="13"/>
      <c r="H12" s="33">
        <v>102750</v>
      </c>
      <c r="I12" s="32"/>
      <c r="J12" s="32">
        <v>413600</v>
      </c>
      <c r="K12" s="32">
        <v>1322</v>
      </c>
      <c r="L12" s="31">
        <v>9169</v>
      </c>
      <c r="M12" s="55"/>
      <c r="N12" s="55">
        <f>31135+265</f>
        <v>31400</v>
      </c>
      <c r="O12" s="59">
        <v>6</v>
      </c>
      <c r="P12" s="55"/>
      <c r="Q12" s="55"/>
      <c r="R12" s="31">
        <v>323</v>
      </c>
      <c r="S12" s="55"/>
      <c r="T12" s="55"/>
      <c r="U12" s="55"/>
      <c r="V12" s="31"/>
      <c r="W12" s="56">
        <v>2</v>
      </c>
      <c r="X12" s="15">
        <v>1</v>
      </c>
      <c r="Y12" s="15">
        <v>40</v>
      </c>
      <c r="Z12" s="31">
        <v>8630</v>
      </c>
      <c r="AA12" s="31"/>
      <c r="AB12" s="31">
        <v>54</v>
      </c>
      <c r="AC12" s="100" t="s">
        <v>89</v>
      </c>
    </row>
    <row r="13" spans="1:29" s="79" customFormat="1" ht="13.5" customHeight="1">
      <c r="A13" s="48">
        <v>6</v>
      </c>
      <c r="B13" s="50" t="s">
        <v>43</v>
      </c>
      <c r="C13" s="36">
        <v>9</v>
      </c>
      <c r="D13" s="36">
        <v>2</v>
      </c>
      <c r="E13" s="36">
        <v>62</v>
      </c>
      <c r="F13" s="36">
        <v>724</v>
      </c>
      <c r="G13" s="35"/>
      <c r="H13" s="36">
        <v>126616</v>
      </c>
      <c r="I13" s="36"/>
      <c r="J13" s="36">
        <v>511032</v>
      </c>
      <c r="K13" s="36"/>
      <c r="L13" s="34">
        <v>126616</v>
      </c>
      <c r="M13" s="56"/>
      <c r="N13" s="56">
        <v>50031</v>
      </c>
      <c r="O13" s="60">
        <v>23</v>
      </c>
      <c r="P13" s="56">
        <v>3</v>
      </c>
      <c r="Q13" s="56">
        <v>2</v>
      </c>
      <c r="R13" s="34">
        <v>684</v>
      </c>
      <c r="S13" s="61"/>
      <c r="T13" s="61">
        <f>140+24.62</f>
        <v>164.62</v>
      </c>
      <c r="U13" s="56">
        <v>23</v>
      </c>
      <c r="V13" s="62"/>
      <c r="W13" s="56">
        <v>24</v>
      </c>
      <c r="X13" s="56">
        <v>6</v>
      </c>
      <c r="Y13" s="56">
        <v>3238</v>
      </c>
      <c r="Z13" s="34">
        <v>12719</v>
      </c>
      <c r="AA13" s="34"/>
      <c r="AB13" s="34">
        <v>90</v>
      </c>
      <c r="AC13" s="94"/>
    </row>
    <row r="14" spans="1:29" s="78" customFormat="1" ht="13.5" customHeight="1">
      <c r="A14" s="49">
        <v>7</v>
      </c>
      <c r="B14" s="44" t="s">
        <v>72</v>
      </c>
      <c r="C14" s="13">
        <v>9</v>
      </c>
      <c r="D14" s="13">
        <v>3</v>
      </c>
      <c r="E14" s="13">
        <v>61</v>
      </c>
      <c r="F14" s="13">
        <v>502</v>
      </c>
      <c r="G14" s="14"/>
      <c r="H14" s="13">
        <v>99621</v>
      </c>
      <c r="I14" s="14"/>
      <c r="J14" s="13">
        <v>808555</v>
      </c>
      <c r="K14" s="14"/>
      <c r="L14" s="15"/>
      <c r="M14" s="54"/>
      <c r="N14" s="15">
        <v>38815</v>
      </c>
      <c r="O14" s="15">
        <v>6</v>
      </c>
      <c r="P14" s="15">
        <v>2</v>
      </c>
      <c r="Q14" s="15">
        <v>10</v>
      </c>
      <c r="R14" s="15">
        <v>200</v>
      </c>
      <c r="S14" s="15">
        <v>36</v>
      </c>
      <c r="T14" s="15">
        <v>252</v>
      </c>
      <c r="U14" s="15">
        <v>29</v>
      </c>
      <c r="V14" s="54"/>
      <c r="W14" s="69">
        <v>5</v>
      </c>
      <c r="X14" s="15"/>
      <c r="Y14" s="15"/>
      <c r="Z14" s="15">
        <v>1815</v>
      </c>
      <c r="AA14" s="54"/>
      <c r="AB14" s="54"/>
      <c r="AC14" s="93"/>
    </row>
    <row r="15" spans="1:29" s="78" customFormat="1" ht="14.25" customHeight="1">
      <c r="A15" s="52">
        <v>8</v>
      </c>
      <c r="B15" s="44" t="s">
        <v>69</v>
      </c>
      <c r="C15" s="13">
        <v>11</v>
      </c>
      <c r="D15" s="13"/>
      <c r="E15" s="13">
        <v>72</v>
      </c>
      <c r="F15" s="13">
        <v>594</v>
      </c>
      <c r="G15" s="14"/>
      <c r="H15" s="13">
        <v>98793</v>
      </c>
      <c r="I15" s="13"/>
      <c r="J15" s="13">
        <v>479455</v>
      </c>
      <c r="K15" s="13">
        <v>27290</v>
      </c>
      <c r="L15" s="15">
        <v>66350</v>
      </c>
      <c r="M15" s="54"/>
      <c r="N15" s="15">
        <v>75736</v>
      </c>
      <c r="O15" s="15">
        <v>7</v>
      </c>
      <c r="P15" s="15"/>
      <c r="Q15" s="54"/>
      <c r="R15" s="15">
        <v>168</v>
      </c>
      <c r="S15" s="54"/>
      <c r="T15" s="54"/>
      <c r="U15" s="54"/>
      <c r="V15" s="54"/>
      <c r="W15" s="15">
        <v>1</v>
      </c>
      <c r="X15" s="15">
        <v>44</v>
      </c>
      <c r="Y15" s="15">
        <f>4916*4</f>
        <v>19664</v>
      </c>
      <c r="Z15" s="54"/>
      <c r="AA15" s="54"/>
      <c r="AB15" s="54"/>
      <c r="AC15" s="95"/>
    </row>
    <row r="16" spans="1:29" s="78" customFormat="1" ht="13.5" customHeight="1">
      <c r="A16" s="52">
        <v>9</v>
      </c>
      <c r="B16" s="44" t="s">
        <v>77</v>
      </c>
      <c r="C16" s="13">
        <v>3</v>
      </c>
      <c r="D16" s="13">
        <v>1</v>
      </c>
      <c r="E16" s="13">
        <v>17</v>
      </c>
      <c r="F16" s="13">
        <v>163</v>
      </c>
      <c r="G16" s="13"/>
      <c r="H16" s="13">
        <v>14180</v>
      </c>
      <c r="I16" s="14"/>
      <c r="J16" s="13">
        <v>61260</v>
      </c>
      <c r="K16" s="13">
        <v>1</v>
      </c>
      <c r="L16" s="15">
        <v>10902</v>
      </c>
      <c r="M16" s="54"/>
      <c r="N16" s="15">
        <v>17414</v>
      </c>
      <c r="O16" s="54"/>
      <c r="P16" s="15"/>
      <c r="Q16" s="54"/>
      <c r="R16" s="15">
        <v>71</v>
      </c>
      <c r="S16" s="54"/>
      <c r="T16" s="15">
        <v>70</v>
      </c>
      <c r="U16" s="54"/>
      <c r="V16" s="54"/>
      <c r="W16" s="54"/>
      <c r="X16" s="15">
        <v>28</v>
      </c>
      <c r="Y16" s="15">
        <v>4166</v>
      </c>
      <c r="Z16" s="54"/>
      <c r="AA16" s="54"/>
      <c r="AB16" s="54"/>
      <c r="AC16" s="93"/>
    </row>
    <row r="17" spans="1:29" s="78" customFormat="1" ht="13.5" customHeight="1">
      <c r="A17" s="52">
        <v>10</v>
      </c>
      <c r="B17" s="44" t="s">
        <v>74</v>
      </c>
      <c r="C17" s="13">
        <v>5</v>
      </c>
      <c r="D17" s="13">
        <v>2</v>
      </c>
      <c r="E17" s="13">
        <v>24</v>
      </c>
      <c r="F17" s="13">
        <v>95</v>
      </c>
      <c r="G17" s="14"/>
      <c r="H17" s="13">
        <v>9640</v>
      </c>
      <c r="I17" s="14"/>
      <c r="J17" s="13">
        <v>37910</v>
      </c>
      <c r="K17" s="13"/>
      <c r="L17" s="15">
        <v>2870</v>
      </c>
      <c r="M17" s="15"/>
      <c r="N17" s="15">
        <v>12735</v>
      </c>
      <c r="O17" s="15">
        <v>2</v>
      </c>
      <c r="P17" s="15">
        <v>800</v>
      </c>
      <c r="Q17" s="15">
        <v>10</v>
      </c>
      <c r="R17" s="15">
        <v>14</v>
      </c>
      <c r="S17" s="15"/>
      <c r="T17" s="69">
        <f>90+16</f>
        <v>106</v>
      </c>
      <c r="U17" s="15">
        <v>3</v>
      </c>
      <c r="V17" s="15">
        <v>1</v>
      </c>
      <c r="W17" s="15">
        <v>7</v>
      </c>
      <c r="X17" s="15">
        <v>1</v>
      </c>
      <c r="Y17" s="15">
        <v>261</v>
      </c>
      <c r="Z17" s="15">
        <v>4356</v>
      </c>
      <c r="AA17" s="54"/>
      <c r="AB17" s="15">
        <v>44</v>
      </c>
      <c r="AC17" s="95"/>
    </row>
    <row r="18" spans="1:29" s="77" customFormat="1" ht="13.5" customHeight="1">
      <c r="A18" s="52">
        <v>11</v>
      </c>
      <c r="B18" s="45" t="s">
        <v>45</v>
      </c>
      <c r="C18" s="32">
        <v>7</v>
      </c>
      <c r="D18" s="32">
        <v>1</v>
      </c>
      <c r="E18" s="32">
        <v>69</v>
      </c>
      <c r="F18" s="32">
        <v>647</v>
      </c>
      <c r="G18" s="33"/>
      <c r="H18" s="32">
        <v>143663</v>
      </c>
      <c r="I18" s="32"/>
      <c r="J18" s="32">
        <v>572731</v>
      </c>
      <c r="K18" s="32">
        <v>2260</v>
      </c>
      <c r="L18" s="31">
        <v>118897</v>
      </c>
      <c r="M18" s="55"/>
      <c r="N18" s="55">
        <v>27167</v>
      </c>
      <c r="O18" s="59">
        <v>13</v>
      </c>
      <c r="P18" s="55"/>
      <c r="Q18" s="55"/>
      <c r="R18" s="31">
        <v>423</v>
      </c>
      <c r="S18" s="55">
        <v>50</v>
      </c>
      <c r="T18" s="55">
        <v>630</v>
      </c>
      <c r="U18" s="55">
        <v>13</v>
      </c>
      <c r="V18" s="58"/>
      <c r="W18" s="64">
        <v>43</v>
      </c>
      <c r="X18" s="15">
        <v>35</v>
      </c>
      <c r="Y18" s="15">
        <v>6937</v>
      </c>
      <c r="Z18" s="31">
        <v>3031</v>
      </c>
      <c r="AA18" s="31"/>
      <c r="AB18" s="31">
        <v>38</v>
      </c>
      <c r="AC18" s="95"/>
    </row>
    <row r="19" spans="1:29" s="78" customFormat="1" ht="13.5" customHeight="1">
      <c r="A19" s="48">
        <v>12</v>
      </c>
      <c r="B19" s="45" t="s">
        <v>46</v>
      </c>
      <c r="C19" s="32">
        <v>9</v>
      </c>
      <c r="D19" s="32">
        <v>1</v>
      </c>
      <c r="E19" s="32">
        <v>39</v>
      </c>
      <c r="F19" s="32">
        <v>400</v>
      </c>
      <c r="G19" s="33">
        <v>18986</v>
      </c>
      <c r="H19" s="32">
        <v>39461</v>
      </c>
      <c r="I19" s="32">
        <v>165803</v>
      </c>
      <c r="J19" s="32">
        <v>235333</v>
      </c>
      <c r="K19" s="32">
        <v>461</v>
      </c>
      <c r="L19" s="31">
        <v>4533</v>
      </c>
      <c r="M19" s="55">
        <v>15249</v>
      </c>
      <c r="N19" s="55">
        <v>9006</v>
      </c>
      <c r="O19" s="59"/>
      <c r="P19" s="55"/>
      <c r="Q19" s="55"/>
      <c r="R19" s="31">
        <v>124</v>
      </c>
      <c r="S19" s="55"/>
      <c r="T19" s="55">
        <v>275</v>
      </c>
      <c r="U19" s="55">
        <v>60</v>
      </c>
      <c r="V19" s="43"/>
      <c r="W19" s="15">
        <v>11</v>
      </c>
      <c r="X19" s="15"/>
      <c r="Y19" s="15">
        <v>21228</v>
      </c>
      <c r="Z19" s="31">
        <v>1245</v>
      </c>
      <c r="AA19" s="31"/>
      <c r="AB19" s="31">
        <v>121</v>
      </c>
      <c r="AC19" s="95"/>
    </row>
    <row r="20" spans="1:29" s="78" customFormat="1" ht="13.5" customHeight="1">
      <c r="A20" s="49">
        <v>13</v>
      </c>
      <c r="B20" s="45" t="s">
        <v>47</v>
      </c>
      <c r="C20" s="32">
        <v>6</v>
      </c>
      <c r="D20" s="32">
        <v>1</v>
      </c>
      <c r="E20" s="32">
        <v>51</v>
      </c>
      <c r="F20" s="32">
        <v>391</v>
      </c>
      <c r="G20" s="32"/>
      <c r="H20" s="32">
        <v>97439</v>
      </c>
      <c r="I20" s="32"/>
      <c r="J20" s="32">
        <v>413491</v>
      </c>
      <c r="K20" s="32">
        <v>5548</v>
      </c>
      <c r="L20" s="31">
        <v>34053</v>
      </c>
      <c r="M20" s="31"/>
      <c r="N20" s="31">
        <v>17935</v>
      </c>
      <c r="O20" s="57">
        <v>7</v>
      </c>
      <c r="P20" s="31"/>
      <c r="Q20" s="31">
        <v>7</v>
      </c>
      <c r="R20" s="31">
        <v>307</v>
      </c>
      <c r="S20" s="31">
        <v>30</v>
      </c>
      <c r="T20" s="31">
        <v>102</v>
      </c>
      <c r="U20" s="31">
        <v>60</v>
      </c>
      <c r="V20" s="31"/>
      <c r="W20" s="31">
        <v>102</v>
      </c>
      <c r="X20" s="15">
        <v>106</v>
      </c>
      <c r="Y20" s="15">
        <v>17520</v>
      </c>
      <c r="Z20" s="31">
        <v>4886</v>
      </c>
      <c r="AA20" s="31"/>
      <c r="AB20" s="31">
        <v>45</v>
      </c>
      <c r="AC20" s="95"/>
    </row>
    <row r="21" spans="1:29" s="78" customFormat="1" ht="13.5" customHeight="1">
      <c r="A21" s="48">
        <v>14</v>
      </c>
      <c r="B21" s="44" t="s">
        <v>63</v>
      </c>
      <c r="C21" s="13">
        <v>8</v>
      </c>
      <c r="D21" s="13">
        <v>2</v>
      </c>
      <c r="E21" s="13">
        <v>30</v>
      </c>
      <c r="F21" s="13">
        <v>206</v>
      </c>
      <c r="G21" s="13">
        <v>17112</v>
      </c>
      <c r="H21" s="13">
        <v>32326</v>
      </c>
      <c r="I21" s="13">
        <v>65553</v>
      </c>
      <c r="J21" s="13">
        <v>164455</v>
      </c>
      <c r="K21" s="13">
        <v>4186</v>
      </c>
      <c r="L21" s="15">
        <v>15582</v>
      </c>
      <c r="M21" s="15"/>
      <c r="N21" s="15">
        <v>12966</v>
      </c>
      <c r="O21" s="25"/>
      <c r="P21" s="15">
        <v>7000</v>
      </c>
      <c r="Q21" s="54"/>
      <c r="R21" s="15">
        <f>62+14</f>
        <v>76</v>
      </c>
      <c r="S21" s="15">
        <v>170</v>
      </c>
      <c r="T21" s="15">
        <v>419</v>
      </c>
      <c r="U21" s="15">
        <v>45</v>
      </c>
      <c r="V21" s="68">
        <v>0.21</v>
      </c>
      <c r="W21" s="15">
        <v>12</v>
      </c>
      <c r="X21" s="15">
        <v>3</v>
      </c>
      <c r="Y21" s="15">
        <v>1293</v>
      </c>
      <c r="Z21" s="15"/>
      <c r="AA21" s="15"/>
      <c r="AB21" s="15">
        <v>18</v>
      </c>
      <c r="AC21" s="96"/>
    </row>
    <row r="22" spans="1:29" s="78" customFormat="1" ht="13.5" customHeight="1">
      <c r="A22" s="48">
        <v>15</v>
      </c>
      <c r="B22" s="44" t="s">
        <v>62</v>
      </c>
      <c r="C22" s="13">
        <v>8</v>
      </c>
      <c r="D22" s="13">
        <v>5</v>
      </c>
      <c r="E22" s="13">
        <v>69</v>
      </c>
      <c r="F22" s="13">
        <v>771</v>
      </c>
      <c r="G22" s="13">
        <v>13178</v>
      </c>
      <c r="H22" s="13">
        <v>102967</v>
      </c>
      <c r="I22" s="13">
        <v>49603</v>
      </c>
      <c r="J22" s="13">
        <v>477034</v>
      </c>
      <c r="K22" s="13">
        <v>5091</v>
      </c>
      <c r="L22" s="15">
        <v>73575</v>
      </c>
      <c r="M22" s="15">
        <v>7218</v>
      </c>
      <c r="N22" s="15">
        <v>13297</v>
      </c>
      <c r="O22" s="15">
        <v>2</v>
      </c>
      <c r="P22" s="15">
        <v>750</v>
      </c>
      <c r="Q22" s="15">
        <v>6</v>
      </c>
      <c r="R22" s="15">
        <v>338</v>
      </c>
      <c r="S22" s="15">
        <v>170</v>
      </c>
      <c r="T22" s="15">
        <v>827</v>
      </c>
      <c r="U22" s="15">
        <v>29</v>
      </c>
      <c r="V22" s="15">
        <v>1</v>
      </c>
      <c r="W22" s="15">
        <v>21</v>
      </c>
      <c r="X22" s="15">
        <v>12</v>
      </c>
      <c r="Y22" s="15">
        <v>12610</v>
      </c>
      <c r="Z22" s="15">
        <v>3346</v>
      </c>
      <c r="AA22" s="15"/>
      <c r="AB22" s="15">
        <v>48</v>
      </c>
      <c r="AC22" s="93"/>
    </row>
    <row r="23" spans="1:29" s="78" customFormat="1" ht="13.5" customHeight="1">
      <c r="A23" s="52">
        <v>16</v>
      </c>
      <c r="B23" s="45" t="s">
        <v>60</v>
      </c>
      <c r="C23" s="32">
        <v>7</v>
      </c>
      <c r="D23" s="32">
        <v>8</v>
      </c>
      <c r="E23" s="32">
        <v>62</v>
      </c>
      <c r="F23" s="32">
        <v>674</v>
      </c>
      <c r="G23" s="32"/>
      <c r="H23" s="32">
        <v>217172</v>
      </c>
      <c r="I23" s="32"/>
      <c r="J23" s="32">
        <v>1044642</v>
      </c>
      <c r="K23" s="32">
        <v>401</v>
      </c>
      <c r="L23" s="31">
        <v>19856</v>
      </c>
      <c r="M23" s="31"/>
      <c r="N23" s="31">
        <v>50127</v>
      </c>
      <c r="O23" s="57">
        <v>17</v>
      </c>
      <c r="P23" s="31"/>
      <c r="Q23" s="31"/>
      <c r="R23" s="31">
        <f>544+309</f>
        <v>853</v>
      </c>
      <c r="S23" s="65">
        <f>15+2</f>
        <v>17</v>
      </c>
      <c r="T23" s="31">
        <f>686+401</f>
        <v>1087</v>
      </c>
      <c r="U23" s="31">
        <v>44</v>
      </c>
      <c r="V23" s="63">
        <v>0.3</v>
      </c>
      <c r="W23" s="65">
        <v>25</v>
      </c>
      <c r="X23" s="15">
        <v>3</v>
      </c>
      <c r="Y23" s="15">
        <v>415</v>
      </c>
      <c r="Z23" s="31">
        <v>6871</v>
      </c>
      <c r="AA23" s="31"/>
      <c r="AB23" s="31">
        <v>77</v>
      </c>
      <c r="AC23" s="95"/>
    </row>
    <row r="24" spans="1:29" s="78" customFormat="1" ht="13.5" customHeight="1">
      <c r="A24" s="49">
        <v>17</v>
      </c>
      <c r="B24" s="51" t="s">
        <v>49</v>
      </c>
      <c r="C24" s="13">
        <v>10</v>
      </c>
      <c r="D24" s="13"/>
      <c r="E24" s="13">
        <v>30</v>
      </c>
      <c r="F24" s="13">
        <v>387</v>
      </c>
      <c r="G24" s="14"/>
      <c r="H24" s="13">
        <v>32219</v>
      </c>
      <c r="I24" s="13"/>
      <c r="J24" s="13">
        <v>123980</v>
      </c>
      <c r="K24" s="13">
        <v>28</v>
      </c>
      <c r="L24" s="15">
        <v>2458</v>
      </c>
      <c r="M24" s="15"/>
      <c r="N24" s="15">
        <v>11567</v>
      </c>
      <c r="O24" s="25">
        <v>4</v>
      </c>
      <c r="P24" s="54"/>
      <c r="Q24" s="54"/>
      <c r="R24" s="15">
        <v>48</v>
      </c>
      <c r="S24" s="54"/>
      <c r="T24" s="15">
        <v>221</v>
      </c>
      <c r="U24" s="54"/>
      <c r="V24" s="54"/>
      <c r="W24" s="15">
        <v>3</v>
      </c>
      <c r="X24" s="15"/>
      <c r="Y24" s="15"/>
      <c r="Z24" s="15">
        <v>215</v>
      </c>
      <c r="AA24" s="15"/>
      <c r="AB24" s="15"/>
      <c r="AC24" s="93"/>
    </row>
    <row r="25" spans="1:29" s="77" customFormat="1" ht="13.5" customHeight="1">
      <c r="A25" s="49">
        <v>18</v>
      </c>
      <c r="B25" s="44" t="s">
        <v>66</v>
      </c>
      <c r="C25" s="13">
        <v>5</v>
      </c>
      <c r="D25" s="13"/>
      <c r="E25" s="13">
        <v>25</v>
      </c>
      <c r="F25" s="13"/>
      <c r="G25" s="14"/>
      <c r="H25" s="13">
        <v>6065</v>
      </c>
      <c r="I25" s="14"/>
      <c r="J25" s="13">
        <f>H25*4</f>
        <v>24260</v>
      </c>
      <c r="K25" s="14"/>
      <c r="L25" s="15"/>
      <c r="M25" s="15">
        <v>2748</v>
      </c>
      <c r="N25" s="15">
        <v>3590</v>
      </c>
      <c r="O25" s="15">
        <v>4</v>
      </c>
      <c r="P25" s="15"/>
      <c r="Q25" s="54"/>
      <c r="R25" s="54"/>
      <c r="S25" s="54"/>
      <c r="T25" s="54"/>
      <c r="U25" s="54"/>
      <c r="V25" s="54"/>
      <c r="W25" s="15"/>
      <c r="X25" s="15"/>
      <c r="Y25" s="15"/>
      <c r="Z25" s="15">
        <v>0</v>
      </c>
      <c r="AA25" s="15"/>
      <c r="AB25" s="15"/>
      <c r="AC25" s="95"/>
    </row>
    <row r="26" spans="1:29" s="78" customFormat="1" ht="13.5" customHeight="1">
      <c r="A26" s="52">
        <v>19</v>
      </c>
      <c r="B26" s="44" t="s">
        <v>67</v>
      </c>
      <c r="C26" s="13">
        <v>4</v>
      </c>
      <c r="D26" s="13"/>
      <c r="E26" s="13">
        <v>13</v>
      </c>
      <c r="F26" s="13">
        <v>49</v>
      </c>
      <c r="G26" s="13">
        <v>28</v>
      </c>
      <c r="H26" s="13">
        <v>10189</v>
      </c>
      <c r="I26" s="13">
        <v>140</v>
      </c>
      <c r="J26" s="13">
        <v>47279</v>
      </c>
      <c r="K26" s="13">
        <v>28</v>
      </c>
      <c r="L26" s="15">
        <v>10149</v>
      </c>
      <c r="M26" s="54"/>
      <c r="N26" s="15">
        <v>61</v>
      </c>
      <c r="O26" s="54"/>
      <c r="P26" s="15"/>
      <c r="Q26" s="54"/>
      <c r="R26" s="15">
        <v>63</v>
      </c>
      <c r="S26" s="15">
        <v>27</v>
      </c>
      <c r="T26" s="15">
        <v>3</v>
      </c>
      <c r="U26" s="54"/>
      <c r="V26" s="54"/>
      <c r="W26" s="54"/>
      <c r="X26" s="15"/>
      <c r="Y26" s="15"/>
      <c r="Z26" s="15"/>
      <c r="AA26" s="15"/>
      <c r="AB26" s="15"/>
      <c r="AC26" s="93"/>
    </row>
    <row r="27" spans="1:29" s="78" customFormat="1" ht="13.5" customHeight="1">
      <c r="A27" s="52">
        <v>20</v>
      </c>
      <c r="B27" s="44" t="s">
        <v>73</v>
      </c>
      <c r="C27" s="13">
        <v>6</v>
      </c>
      <c r="D27" s="13">
        <v>1</v>
      </c>
      <c r="E27" s="13">
        <v>54</v>
      </c>
      <c r="F27" s="13">
        <v>792</v>
      </c>
      <c r="G27" s="13">
        <v>4880</v>
      </c>
      <c r="H27" s="13">
        <v>47990</v>
      </c>
      <c r="I27" s="13">
        <v>20570</v>
      </c>
      <c r="J27" s="13">
        <v>188740</v>
      </c>
      <c r="K27" s="13">
        <v>3730</v>
      </c>
      <c r="L27" s="15">
        <v>48090</v>
      </c>
      <c r="M27" s="15">
        <v>3387</v>
      </c>
      <c r="N27" s="15">
        <v>13342</v>
      </c>
      <c r="O27" s="15">
        <v>2</v>
      </c>
      <c r="P27" s="15"/>
      <c r="Q27" s="15">
        <v>10</v>
      </c>
      <c r="R27" s="15">
        <v>200</v>
      </c>
      <c r="S27" s="15">
        <v>36</v>
      </c>
      <c r="T27" s="15">
        <v>252</v>
      </c>
      <c r="U27" s="15">
        <v>29</v>
      </c>
      <c r="V27" s="15">
        <v>1</v>
      </c>
      <c r="W27" s="69">
        <v>7</v>
      </c>
      <c r="X27" s="15">
        <v>29</v>
      </c>
      <c r="Y27" s="15">
        <v>987</v>
      </c>
      <c r="Z27" s="15">
        <v>5996</v>
      </c>
      <c r="AA27" s="15">
        <v>50</v>
      </c>
      <c r="AB27" s="15">
        <v>53</v>
      </c>
      <c r="AC27" s="95"/>
    </row>
    <row r="28" spans="1:29" s="78" customFormat="1" ht="13.5" customHeight="1">
      <c r="A28" s="52">
        <v>21</v>
      </c>
      <c r="B28" s="44" t="s">
        <v>75</v>
      </c>
      <c r="C28" s="13">
        <v>2</v>
      </c>
      <c r="D28" s="13"/>
      <c r="E28" s="13">
        <v>12</v>
      </c>
      <c r="F28" s="13">
        <v>52</v>
      </c>
      <c r="G28" s="13">
        <v>1955</v>
      </c>
      <c r="H28" s="13">
        <v>3985</v>
      </c>
      <c r="I28" s="13">
        <v>9750</v>
      </c>
      <c r="J28" s="13">
        <v>19850</v>
      </c>
      <c r="K28" s="13">
        <v>1955</v>
      </c>
      <c r="L28" s="15">
        <v>2765</v>
      </c>
      <c r="M28" s="54"/>
      <c r="N28" s="15">
        <v>8</v>
      </c>
      <c r="O28" s="54"/>
      <c r="P28" s="15"/>
      <c r="Q28" s="54"/>
      <c r="R28" s="15">
        <v>5</v>
      </c>
      <c r="S28" s="54"/>
      <c r="T28" s="54"/>
      <c r="U28" s="54"/>
      <c r="V28" s="54"/>
      <c r="W28" s="54"/>
      <c r="X28" s="15">
        <v>20</v>
      </c>
      <c r="Y28" s="15"/>
      <c r="Z28" s="54"/>
      <c r="AA28" s="54"/>
      <c r="AB28" s="15">
        <v>21</v>
      </c>
      <c r="AC28" s="93"/>
    </row>
    <row r="29" spans="1:29" s="78" customFormat="1" ht="13.5" customHeight="1">
      <c r="A29" s="52">
        <v>22</v>
      </c>
      <c r="B29" s="51" t="s">
        <v>53</v>
      </c>
      <c r="C29" s="13">
        <v>3</v>
      </c>
      <c r="D29" s="13">
        <v>1</v>
      </c>
      <c r="E29" s="13">
        <v>16</v>
      </c>
      <c r="F29" s="13"/>
      <c r="G29" s="14"/>
      <c r="H29" s="13">
        <v>24642</v>
      </c>
      <c r="I29" s="13"/>
      <c r="J29" s="13">
        <v>54200</v>
      </c>
      <c r="K29" s="13">
        <v>305</v>
      </c>
      <c r="L29" s="15">
        <v>215</v>
      </c>
      <c r="M29" s="54"/>
      <c r="N29" s="15">
        <v>1731</v>
      </c>
      <c r="O29" s="54"/>
      <c r="P29" s="54"/>
      <c r="Q29" s="54"/>
      <c r="R29" s="15">
        <v>47</v>
      </c>
      <c r="S29" s="54"/>
      <c r="T29" s="15">
        <v>3</v>
      </c>
      <c r="U29" s="54"/>
      <c r="V29" s="54"/>
      <c r="W29" s="15"/>
      <c r="X29" s="15">
        <v>1</v>
      </c>
      <c r="Y29" s="15">
        <v>300</v>
      </c>
      <c r="Z29" s="15"/>
      <c r="AA29" s="15"/>
      <c r="AB29" s="15">
        <v>63</v>
      </c>
      <c r="AC29" s="93"/>
    </row>
    <row r="30" spans="1:29" s="78" customFormat="1" ht="13.5" customHeight="1">
      <c r="A30" s="49">
        <v>23</v>
      </c>
      <c r="B30" s="44" t="s">
        <v>76</v>
      </c>
      <c r="C30" s="13">
        <v>2</v>
      </c>
      <c r="D30" s="13"/>
      <c r="E30" s="13">
        <v>9</v>
      </c>
      <c r="F30" s="13">
        <v>25</v>
      </c>
      <c r="G30" s="14"/>
      <c r="H30" s="13">
        <v>7315</v>
      </c>
      <c r="I30" s="14"/>
      <c r="J30" s="13">
        <v>29160</v>
      </c>
      <c r="K30" s="14"/>
      <c r="L30" s="15"/>
      <c r="M30" s="54"/>
      <c r="N30" s="15">
        <v>21</v>
      </c>
      <c r="O30" s="54"/>
      <c r="P30" s="15"/>
      <c r="Q30" s="54"/>
      <c r="R30" s="54"/>
      <c r="S30" s="54"/>
      <c r="T30" s="54"/>
      <c r="U30" s="54"/>
      <c r="V30" s="54"/>
      <c r="W30" s="54"/>
      <c r="X30" s="15"/>
      <c r="Y30" s="15"/>
      <c r="Z30" s="54"/>
      <c r="AA30" s="54"/>
      <c r="AB30" s="54"/>
      <c r="AC30" s="93"/>
    </row>
    <row r="31" spans="1:29" s="78" customFormat="1" ht="13.5" customHeight="1">
      <c r="A31" s="52">
        <v>24</v>
      </c>
      <c r="B31" s="51" t="s">
        <v>54</v>
      </c>
      <c r="C31" s="13">
        <v>5</v>
      </c>
      <c r="D31" s="13">
        <v>3</v>
      </c>
      <c r="E31" s="13">
        <v>19</v>
      </c>
      <c r="F31" s="13">
        <v>218</v>
      </c>
      <c r="G31" s="14"/>
      <c r="H31" s="13">
        <v>44636</v>
      </c>
      <c r="I31" s="13"/>
      <c r="J31" s="13">
        <v>152887</v>
      </c>
      <c r="K31" s="13">
        <v>13</v>
      </c>
      <c r="L31" s="15">
        <v>3070</v>
      </c>
      <c r="M31" s="54"/>
      <c r="N31" s="15">
        <v>3504</v>
      </c>
      <c r="O31" s="54"/>
      <c r="P31" s="54"/>
      <c r="Q31" s="54"/>
      <c r="R31" s="15">
        <v>48</v>
      </c>
      <c r="S31" s="54"/>
      <c r="T31" s="54"/>
      <c r="U31" s="67"/>
      <c r="V31" s="54"/>
      <c r="W31" s="15"/>
      <c r="X31" s="15">
        <v>3</v>
      </c>
      <c r="Y31" s="15">
        <v>290</v>
      </c>
      <c r="Z31" s="15"/>
      <c r="AA31" s="15"/>
      <c r="AB31" s="15">
        <v>48</v>
      </c>
      <c r="AC31" s="93"/>
    </row>
    <row r="32" spans="1:29" s="78" customFormat="1" ht="13.5" customHeight="1">
      <c r="A32" s="48">
        <v>25</v>
      </c>
      <c r="B32" s="44" t="s">
        <v>70</v>
      </c>
      <c r="C32" s="13">
        <v>13</v>
      </c>
      <c r="D32" s="13">
        <v>1</v>
      </c>
      <c r="E32" s="13">
        <v>112</v>
      </c>
      <c r="F32" s="13"/>
      <c r="G32" s="14"/>
      <c r="H32" s="13">
        <v>26226</v>
      </c>
      <c r="I32" s="14"/>
      <c r="J32" s="13">
        <v>142311</v>
      </c>
      <c r="K32" s="13">
        <v>17</v>
      </c>
      <c r="L32" s="15">
        <v>238</v>
      </c>
      <c r="M32" s="54"/>
      <c r="N32" s="15">
        <f>2278+479+418</f>
        <v>3175</v>
      </c>
      <c r="O32" s="15">
        <v>2</v>
      </c>
      <c r="P32" s="15"/>
      <c r="Q32" s="54"/>
      <c r="R32" s="54"/>
      <c r="S32" s="54"/>
      <c r="T32" s="15">
        <f>743+137</f>
        <v>880</v>
      </c>
      <c r="U32" s="54"/>
      <c r="V32" s="54"/>
      <c r="W32" s="15"/>
      <c r="X32" s="15">
        <v>1</v>
      </c>
      <c r="Y32" s="15">
        <v>100</v>
      </c>
      <c r="Z32" s="54"/>
      <c r="AA32" s="54"/>
      <c r="AB32" s="54"/>
      <c r="AC32" s="100" t="s">
        <v>92</v>
      </c>
    </row>
    <row r="33" spans="1:29" s="78" customFormat="1" ht="13.5" customHeight="1">
      <c r="A33" s="52">
        <v>26</v>
      </c>
      <c r="B33" s="51" t="s">
        <v>52</v>
      </c>
      <c r="C33" s="13">
        <v>2</v>
      </c>
      <c r="D33" s="13"/>
      <c r="E33" s="13">
        <v>5</v>
      </c>
      <c r="F33" s="13">
        <v>30</v>
      </c>
      <c r="G33" s="14"/>
      <c r="H33" s="13">
        <v>185</v>
      </c>
      <c r="I33" s="13"/>
      <c r="J33" s="13">
        <v>660</v>
      </c>
      <c r="K33" s="14"/>
      <c r="L33" s="54"/>
      <c r="M33" s="15">
        <v>834</v>
      </c>
      <c r="N33" s="15">
        <v>346</v>
      </c>
      <c r="O33" s="66"/>
      <c r="P33" s="54"/>
      <c r="Q33" s="54"/>
      <c r="R33" s="54"/>
      <c r="S33" s="54"/>
      <c r="T33" s="15">
        <v>308</v>
      </c>
      <c r="U33" s="54"/>
      <c r="V33" s="54"/>
      <c r="W33" s="15"/>
      <c r="X33" s="15"/>
      <c r="Y33" s="54"/>
      <c r="Z33" s="15"/>
      <c r="AA33" s="15"/>
      <c r="AB33" s="15"/>
      <c r="AC33" s="101" t="s">
        <v>92</v>
      </c>
    </row>
    <row r="34" spans="1:29" s="80" customFormat="1" ht="12" customHeight="1">
      <c r="A34" s="49">
        <v>27</v>
      </c>
      <c r="B34" s="83" t="s">
        <v>82</v>
      </c>
      <c r="C34" s="84">
        <v>8</v>
      </c>
      <c r="D34" s="84">
        <v>2</v>
      </c>
      <c r="E34" s="84">
        <v>24</v>
      </c>
      <c r="F34" s="84">
        <v>90</v>
      </c>
      <c r="G34" s="84"/>
      <c r="H34" s="84">
        <v>1568</v>
      </c>
      <c r="I34" s="84">
        <v>1982</v>
      </c>
      <c r="J34" s="84">
        <v>4020</v>
      </c>
      <c r="K34" s="84">
        <v>674</v>
      </c>
      <c r="L34" s="89">
        <v>830</v>
      </c>
      <c r="M34" s="85"/>
      <c r="N34" s="89">
        <v>58</v>
      </c>
      <c r="O34" s="85"/>
      <c r="P34" s="85"/>
      <c r="Q34" s="89">
        <v>3</v>
      </c>
      <c r="R34" s="89">
        <v>10</v>
      </c>
      <c r="S34" s="89">
        <v>20</v>
      </c>
      <c r="T34" s="89">
        <v>614</v>
      </c>
      <c r="U34" s="89">
        <v>6</v>
      </c>
      <c r="V34" s="85"/>
      <c r="W34" s="85"/>
      <c r="X34" s="85"/>
      <c r="Y34" s="85"/>
      <c r="Z34" s="90">
        <v>168</v>
      </c>
      <c r="AA34" s="86"/>
      <c r="AB34" s="90">
        <v>32</v>
      </c>
      <c r="AC34" s="97"/>
    </row>
    <row r="35" spans="1:29" s="78" customFormat="1" ht="13.5" customHeight="1">
      <c r="A35" s="53">
        <v>28</v>
      </c>
      <c r="B35" s="44" t="s">
        <v>64</v>
      </c>
      <c r="C35" s="13">
        <v>11</v>
      </c>
      <c r="D35" s="13"/>
      <c r="E35" s="13">
        <v>42</v>
      </c>
      <c r="F35" s="13"/>
      <c r="G35" s="14"/>
      <c r="H35" s="13">
        <v>31080</v>
      </c>
      <c r="I35" s="14"/>
      <c r="J35" s="13">
        <v>133740</v>
      </c>
      <c r="K35" s="14"/>
      <c r="L35" s="15">
        <v>4090</v>
      </c>
      <c r="M35" s="54"/>
      <c r="N35" s="15">
        <v>7664</v>
      </c>
      <c r="O35" s="54"/>
      <c r="P35" s="15">
        <v>55</v>
      </c>
      <c r="Q35" s="54"/>
      <c r="R35" s="15">
        <v>3</v>
      </c>
      <c r="S35" s="54"/>
      <c r="T35" s="54"/>
      <c r="U35" s="54"/>
      <c r="V35" s="54"/>
      <c r="W35" s="54"/>
      <c r="X35" s="15"/>
      <c r="Y35" s="15"/>
      <c r="Z35" s="15">
        <v>4514</v>
      </c>
      <c r="AA35" s="15"/>
      <c r="AB35" s="15">
        <v>148</v>
      </c>
      <c r="AC35" s="95"/>
    </row>
    <row r="36" spans="1:29" s="78" customFormat="1" ht="13.5" customHeight="1">
      <c r="A36" s="52">
        <v>29</v>
      </c>
      <c r="B36" s="45" t="s">
        <v>48</v>
      </c>
      <c r="C36" s="13">
        <v>11</v>
      </c>
      <c r="D36" s="13">
        <v>3</v>
      </c>
      <c r="E36" s="13">
        <v>53</v>
      </c>
      <c r="F36" s="13">
        <v>713</v>
      </c>
      <c r="G36" s="13">
        <v>2122</v>
      </c>
      <c r="H36" s="13">
        <v>16978</v>
      </c>
      <c r="I36" s="13">
        <v>10456</v>
      </c>
      <c r="J36" s="13">
        <v>83294</v>
      </c>
      <c r="K36" s="13">
        <v>1522</v>
      </c>
      <c r="L36" s="15">
        <v>11672</v>
      </c>
      <c r="M36" s="15">
        <v>5587</v>
      </c>
      <c r="N36" s="15">
        <v>4888</v>
      </c>
      <c r="O36" s="25">
        <v>2</v>
      </c>
      <c r="P36" s="54"/>
      <c r="Q36" s="54"/>
      <c r="R36" s="15"/>
      <c r="S36" s="54"/>
      <c r="T36" s="15">
        <v>612</v>
      </c>
      <c r="U36" s="15">
        <v>30</v>
      </c>
      <c r="V36" s="15">
        <v>100</v>
      </c>
      <c r="W36" s="15">
        <v>321</v>
      </c>
      <c r="X36" s="54"/>
      <c r="Y36" s="54"/>
      <c r="Z36" s="15">
        <v>0</v>
      </c>
      <c r="AA36" s="15"/>
      <c r="AB36" s="15">
        <v>129</v>
      </c>
      <c r="AC36" s="100" t="s">
        <v>92</v>
      </c>
    </row>
    <row r="37" spans="1:29" s="78" customFormat="1" ht="13.5" customHeight="1">
      <c r="A37" s="48">
        <v>30</v>
      </c>
      <c r="B37" s="44" t="s">
        <v>68</v>
      </c>
      <c r="C37" s="13">
        <v>5</v>
      </c>
      <c r="D37" s="13"/>
      <c r="E37" s="13">
        <v>16</v>
      </c>
      <c r="F37" s="13">
        <v>87</v>
      </c>
      <c r="G37" s="14"/>
      <c r="H37" s="13">
        <v>1765</v>
      </c>
      <c r="I37" s="14"/>
      <c r="J37" s="13">
        <v>8682</v>
      </c>
      <c r="K37" s="13">
        <v>1</v>
      </c>
      <c r="L37" s="15"/>
      <c r="M37" s="54"/>
      <c r="N37" s="15">
        <v>585</v>
      </c>
      <c r="O37" s="15">
        <v>2</v>
      </c>
      <c r="P37" s="15"/>
      <c r="Q37" s="54"/>
      <c r="R37" s="15">
        <v>19</v>
      </c>
      <c r="S37" s="54"/>
      <c r="T37" s="15">
        <v>125</v>
      </c>
      <c r="U37" s="54"/>
      <c r="V37" s="54"/>
      <c r="W37" s="54"/>
      <c r="X37" s="15">
        <v>3</v>
      </c>
      <c r="Y37" s="15">
        <v>228</v>
      </c>
      <c r="Z37" s="15"/>
      <c r="AA37" s="15"/>
      <c r="AB37" s="15">
        <v>23</v>
      </c>
      <c r="AC37" s="93"/>
    </row>
    <row r="38" spans="1:29" s="78" customFormat="1" ht="13.5" customHeight="1">
      <c r="A38" s="52">
        <v>31</v>
      </c>
      <c r="B38" s="44" t="s">
        <v>51</v>
      </c>
      <c r="C38" s="13">
        <v>4</v>
      </c>
      <c r="D38" s="13">
        <v>3</v>
      </c>
      <c r="E38" s="13">
        <v>24</v>
      </c>
      <c r="F38" s="13">
        <v>125</v>
      </c>
      <c r="G38" s="14"/>
      <c r="H38" s="13">
        <v>12155</v>
      </c>
      <c r="I38" s="14"/>
      <c r="J38" s="13">
        <v>118334</v>
      </c>
      <c r="K38" s="14"/>
      <c r="L38" s="15">
        <v>9997</v>
      </c>
      <c r="M38" s="54"/>
      <c r="N38" s="15">
        <v>7666</v>
      </c>
      <c r="O38" s="25">
        <v>4</v>
      </c>
      <c r="P38" s="15"/>
      <c r="Q38" s="54"/>
      <c r="R38" s="15">
        <v>119</v>
      </c>
      <c r="S38" s="54"/>
      <c r="T38" s="15">
        <v>61</v>
      </c>
      <c r="U38" s="54"/>
      <c r="V38" s="54"/>
      <c r="W38" s="15"/>
      <c r="X38" s="15">
        <v>42</v>
      </c>
      <c r="Y38" s="15">
        <v>16498</v>
      </c>
      <c r="Z38" s="15"/>
      <c r="AA38" s="15"/>
      <c r="AB38" s="54"/>
      <c r="AC38" s="96"/>
    </row>
    <row r="39" spans="1:29" s="78" customFormat="1" ht="13.5" customHeight="1">
      <c r="A39" s="48">
        <v>32</v>
      </c>
      <c r="B39" s="51" t="s">
        <v>59</v>
      </c>
      <c r="C39" s="13">
        <v>3</v>
      </c>
      <c r="D39" s="13">
        <v>1</v>
      </c>
      <c r="E39" s="13">
        <v>20</v>
      </c>
      <c r="F39" s="13"/>
      <c r="G39" s="13"/>
      <c r="H39" s="13">
        <v>7250</v>
      </c>
      <c r="I39" s="13"/>
      <c r="J39" s="13">
        <v>32000</v>
      </c>
      <c r="K39" s="13">
        <v>50</v>
      </c>
      <c r="L39" s="15">
        <v>3510</v>
      </c>
      <c r="M39" s="15"/>
      <c r="N39" s="15">
        <v>2370</v>
      </c>
      <c r="O39" s="66"/>
      <c r="P39" s="54"/>
      <c r="Q39" s="54"/>
      <c r="R39" s="15"/>
      <c r="S39" s="54"/>
      <c r="T39" s="15">
        <v>20</v>
      </c>
      <c r="U39" s="54"/>
      <c r="V39" s="54"/>
      <c r="W39" s="15"/>
      <c r="X39" s="15"/>
      <c r="Y39" s="15"/>
      <c r="Z39" s="15"/>
      <c r="AA39" s="15"/>
      <c r="AB39" s="15"/>
      <c r="AC39" s="102" t="s">
        <v>92</v>
      </c>
    </row>
    <row r="40" spans="1:29" s="81" customFormat="1" ht="18.75" customHeight="1">
      <c r="A40" s="88"/>
      <c r="B40" s="3" t="s">
        <v>5</v>
      </c>
      <c r="C40" s="28">
        <f>SUM(C8:C39)</f>
        <v>210</v>
      </c>
      <c r="D40" s="28">
        <f>SUM(D8:D39)</f>
        <v>58</v>
      </c>
      <c r="E40" s="28">
        <f>SUM(E8:E39)</f>
        <v>1289</v>
      </c>
      <c r="F40" s="28">
        <f>SUM(F8:F39)</f>
        <v>9240</v>
      </c>
      <c r="G40" s="28">
        <f>SUM(G8:G39)</f>
        <v>85452</v>
      </c>
      <c r="H40" s="28">
        <f>SUM(H8:H39)</f>
        <v>1602796</v>
      </c>
      <c r="I40" s="28">
        <f>SUM(I8:I39)</f>
        <v>323857</v>
      </c>
      <c r="J40" s="28">
        <f>SUM(J8:J39)</f>
        <v>7869215</v>
      </c>
      <c r="K40" s="28">
        <f>SUM(K8:K39)</f>
        <v>55383</v>
      </c>
      <c r="L40" s="25">
        <f>SUM(L8:L39)</f>
        <v>640786</v>
      </c>
      <c r="M40" s="25">
        <f>SUM(M8:M39)</f>
        <v>35023</v>
      </c>
      <c r="N40" s="25">
        <f>SUM(N8:N39)</f>
        <v>588378</v>
      </c>
      <c r="O40" s="25">
        <f>SUM(O8:O39)</f>
        <v>140</v>
      </c>
      <c r="P40" s="25">
        <f>SUM(P8:P39)</f>
        <v>8610</v>
      </c>
      <c r="Q40" s="25">
        <f>SUM(Q8:Q39)</f>
        <v>52</v>
      </c>
      <c r="R40" s="25">
        <f>SUM(R8:R39)</f>
        <v>4678</v>
      </c>
      <c r="S40" s="25">
        <f>SUM(S8:S39)</f>
        <v>601</v>
      </c>
      <c r="T40" s="25">
        <f>SUM(T8:T39)</f>
        <v>8380.619999999999</v>
      </c>
      <c r="U40" s="25">
        <f>SUM(U8:U39)</f>
        <v>511</v>
      </c>
      <c r="V40" s="25">
        <f>SUM(V8:V39)</f>
        <v>103.51</v>
      </c>
      <c r="W40" s="25">
        <f>SUM(W8:W39)</f>
        <v>598.36</v>
      </c>
      <c r="X40" s="25">
        <f>SUM(X8:X39)</f>
        <v>355</v>
      </c>
      <c r="Y40" s="25">
        <f>SUM(Y8:Y39)</f>
        <v>106321</v>
      </c>
      <c r="Z40" s="25">
        <f>SUM(Z8:Z39)</f>
        <v>61566</v>
      </c>
      <c r="AA40" s="25">
        <f>SUM(AA8:AA39)</f>
        <v>50</v>
      </c>
      <c r="AB40" s="25">
        <f>SUM(AB8:AB39)</f>
        <v>1379</v>
      </c>
      <c r="AC40" s="98"/>
    </row>
    <row r="41" ht="12.75">
      <c r="H41" s="82"/>
    </row>
    <row r="42" spans="7:10" ht="12.75">
      <c r="G42" s="103"/>
      <c r="H42" s="104"/>
      <c r="J42" s="82"/>
    </row>
  </sheetData>
  <sheetProtection/>
  <mergeCells count="25">
    <mergeCell ref="E5:E6"/>
    <mergeCell ref="K5:L5"/>
    <mergeCell ref="F5:F6"/>
    <mergeCell ref="O5:O6"/>
    <mergeCell ref="P5:P6"/>
    <mergeCell ref="C5:C6"/>
    <mergeCell ref="AB5:AB6"/>
    <mergeCell ref="Z5:Z6"/>
    <mergeCell ref="AA5:AA6"/>
    <mergeCell ref="I5:J5"/>
    <mergeCell ref="X5:X6"/>
    <mergeCell ref="AC5:AC6"/>
    <mergeCell ref="U5:U6"/>
    <mergeCell ref="Y5:Y6"/>
    <mergeCell ref="V5:W5"/>
    <mergeCell ref="G42:H42"/>
    <mergeCell ref="A2:R2"/>
    <mergeCell ref="A3:R3"/>
    <mergeCell ref="M5:N5"/>
    <mergeCell ref="S5:T5"/>
    <mergeCell ref="D5:D6"/>
    <mergeCell ref="G5:H5"/>
    <mergeCell ref="Q5:R5"/>
    <mergeCell ref="A5:A6"/>
    <mergeCell ref="B5:B6"/>
  </mergeCells>
  <printOptions/>
  <pageMargins left="0.45" right="0" top="0.1" bottom="0" header="0" footer="0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R43"/>
  <sheetViews>
    <sheetView zoomScale="120" zoomScaleNormal="120" zoomScalePageLayoutView="0" workbookViewId="0" topLeftCell="A7">
      <selection activeCell="P2" sqref="P2"/>
    </sheetView>
  </sheetViews>
  <sheetFormatPr defaultColWidth="9.140625" defaultRowHeight="12.75"/>
  <cols>
    <col min="1" max="1" width="0.42578125" style="11" customWidth="1"/>
    <col min="2" max="2" width="4.28125" style="11" customWidth="1"/>
    <col min="3" max="3" width="10.7109375" style="11" customWidth="1"/>
    <col min="4" max="4" width="5.8515625" style="11" hidden="1" customWidth="1"/>
    <col min="5" max="5" width="10.140625" style="11" hidden="1" customWidth="1"/>
    <col min="6" max="6" width="9.7109375" style="11" customWidth="1"/>
    <col min="7" max="7" width="7.28125" style="11" customWidth="1"/>
    <col min="8" max="8" width="7.57421875" style="11" customWidth="1"/>
    <col min="9" max="9" width="9.421875" style="11" hidden="1" customWidth="1"/>
    <col min="10" max="10" width="10.140625" style="11" hidden="1" customWidth="1"/>
    <col min="11" max="11" width="10.7109375" style="11" customWidth="1"/>
    <col min="12" max="12" width="10.57421875" style="11" customWidth="1"/>
    <col min="13" max="13" width="11.140625" style="11" customWidth="1"/>
    <col min="14" max="14" width="7.00390625" style="11" customWidth="1"/>
    <col min="15" max="15" width="8.00390625" style="11" customWidth="1"/>
    <col min="16" max="16" width="6.57421875" style="11" customWidth="1"/>
    <col min="17" max="17" width="8.8515625" style="11" customWidth="1"/>
    <col min="18" max="18" width="10.57421875" style="11" customWidth="1"/>
    <col min="19" max="16384" width="9.140625" style="11" customWidth="1"/>
  </cols>
  <sheetData>
    <row r="1" spans="2:15" ht="14.25" customHeight="1">
      <c r="B1" s="87" t="s">
        <v>94</v>
      </c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</row>
    <row r="2" spans="2:18" ht="15.7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8" t="s">
        <v>83</v>
      </c>
      <c r="P2" s="16" t="s">
        <v>95</v>
      </c>
      <c r="R2" s="22" t="s">
        <v>37</v>
      </c>
    </row>
    <row r="3" spans="2:18" s="18" customFormat="1" ht="16.5" customHeight="1">
      <c r="B3" s="116" t="s">
        <v>10</v>
      </c>
      <c r="C3" s="116" t="s">
        <v>1</v>
      </c>
      <c r="D3" s="118" t="s">
        <v>12</v>
      </c>
      <c r="E3" s="118"/>
      <c r="F3" s="118"/>
      <c r="G3" s="118"/>
      <c r="H3" s="118"/>
      <c r="I3" s="118" t="s">
        <v>13</v>
      </c>
      <c r="J3" s="118"/>
      <c r="K3" s="118"/>
      <c r="L3" s="118"/>
      <c r="M3" s="118"/>
      <c r="N3" s="107" t="s">
        <v>31</v>
      </c>
      <c r="O3" s="107"/>
      <c r="P3" s="107"/>
      <c r="Q3" s="12"/>
      <c r="R3" s="12"/>
    </row>
    <row r="4" spans="2:18" s="18" customFormat="1" ht="15.75" customHeight="1">
      <c r="B4" s="116"/>
      <c r="C4" s="116"/>
      <c r="D4" s="116" t="s">
        <v>32</v>
      </c>
      <c r="E4" s="116" t="s">
        <v>33</v>
      </c>
      <c r="F4" s="116" t="s">
        <v>11</v>
      </c>
      <c r="G4" s="116" t="s">
        <v>36</v>
      </c>
      <c r="H4" s="116" t="s">
        <v>78</v>
      </c>
      <c r="I4" s="116" t="s">
        <v>32</v>
      </c>
      <c r="J4" s="116" t="s">
        <v>34</v>
      </c>
      <c r="K4" s="116" t="s">
        <v>11</v>
      </c>
      <c r="L4" s="116" t="s">
        <v>36</v>
      </c>
      <c r="M4" s="116" t="s">
        <v>78</v>
      </c>
      <c r="N4" s="116" t="s">
        <v>35</v>
      </c>
      <c r="O4" s="117" t="s">
        <v>36</v>
      </c>
      <c r="P4" s="19" t="s">
        <v>61</v>
      </c>
      <c r="Q4" s="19" t="s">
        <v>79</v>
      </c>
      <c r="R4" s="26" t="s">
        <v>80</v>
      </c>
    </row>
    <row r="5" spans="2:18" s="2" customFormat="1" ht="33" customHeight="1" hidden="1"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7"/>
      <c r="P5" s="9"/>
      <c r="Q5" s="24"/>
      <c r="R5" s="24"/>
    </row>
    <row r="6" spans="2:18" s="27" customFormat="1" ht="14.25" customHeight="1">
      <c r="B6" s="47">
        <v>1</v>
      </c>
      <c r="C6" s="45" t="s">
        <v>56</v>
      </c>
      <c r="D6" s="37"/>
      <c r="E6" s="37"/>
      <c r="F6" s="15">
        <v>2195</v>
      </c>
      <c r="G6" s="15">
        <v>1595</v>
      </c>
      <c r="H6" s="15">
        <f>F6-G6</f>
        <v>600</v>
      </c>
      <c r="I6" s="15"/>
      <c r="J6" s="15"/>
      <c r="K6" s="15">
        <v>8600000</v>
      </c>
      <c r="L6" s="15">
        <v>6250000</v>
      </c>
      <c r="M6" s="15">
        <f>K6-L6</f>
        <v>2350000</v>
      </c>
      <c r="N6" s="15">
        <v>7000</v>
      </c>
      <c r="O6" s="15">
        <v>7000</v>
      </c>
      <c r="P6" s="15">
        <f>N6-O6</f>
        <v>0</v>
      </c>
      <c r="Q6" s="38">
        <v>1250</v>
      </c>
      <c r="R6" s="39">
        <v>3750000</v>
      </c>
    </row>
    <row r="7" spans="2:18" s="27" customFormat="1" ht="14.25" customHeight="1">
      <c r="B7" s="47">
        <v>2</v>
      </c>
      <c r="C7" s="45" t="s">
        <v>25</v>
      </c>
      <c r="D7" s="37"/>
      <c r="E7" s="37"/>
      <c r="F7" s="15">
        <v>1225</v>
      </c>
      <c r="G7" s="40">
        <v>525</v>
      </c>
      <c r="H7" s="15">
        <v>700</v>
      </c>
      <c r="I7" s="15"/>
      <c r="J7" s="15"/>
      <c r="K7" s="15">
        <v>3450000</v>
      </c>
      <c r="L7" s="15">
        <v>1750000</v>
      </c>
      <c r="M7" s="15">
        <f aca="true" t="shared" si="0" ref="M7:M35">K7-L7</f>
        <v>1700000</v>
      </c>
      <c r="N7" s="15">
        <v>6000</v>
      </c>
      <c r="O7" s="15">
        <v>6000</v>
      </c>
      <c r="P7" s="15">
        <f aca="true" t="shared" si="1" ref="P7:P29">N7-O7</f>
        <v>0</v>
      </c>
      <c r="Q7" s="41">
        <v>833</v>
      </c>
      <c r="R7" s="42">
        <v>2499000</v>
      </c>
    </row>
    <row r="8" spans="2:18" s="27" customFormat="1" ht="14.25" customHeight="1">
      <c r="B8" s="47">
        <v>3</v>
      </c>
      <c r="C8" s="45" t="s">
        <v>55</v>
      </c>
      <c r="D8" s="37"/>
      <c r="E8" s="37"/>
      <c r="F8" s="15">
        <v>1102</v>
      </c>
      <c r="G8" s="15">
        <v>642</v>
      </c>
      <c r="H8" s="15">
        <f aca="true" t="shared" si="2" ref="H8:H37">F8-G8</f>
        <v>460</v>
      </c>
      <c r="I8" s="15"/>
      <c r="J8" s="15"/>
      <c r="K8" s="15">
        <v>3335000</v>
      </c>
      <c r="L8" s="15">
        <v>1815000</v>
      </c>
      <c r="M8" s="15">
        <f t="shared" si="0"/>
        <v>1520000</v>
      </c>
      <c r="N8" s="15">
        <v>2000</v>
      </c>
      <c r="O8" s="15"/>
      <c r="P8" s="15">
        <f t="shared" si="1"/>
        <v>2000</v>
      </c>
      <c r="Q8" s="38">
        <v>997</v>
      </c>
      <c r="R8" s="39">
        <v>2991000</v>
      </c>
    </row>
    <row r="9" spans="2:18" s="27" customFormat="1" ht="14.25" customHeight="1">
      <c r="B9" s="47">
        <v>4</v>
      </c>
      <c r="C9" s="45" t="s">
        <v>24</v>
      </c>
      <c r="D9" s="37"/>
      <c r="E9" s="37"/>
      <c r="F9" s="15">
        <v>2950</v>
      </c>
      <c r="G9" s="15">
        <v>2400</v>
      </c>
      <c r="H9" s="15">
        <f t="shared" si="2"/>
        <v>550</v>
      </c>
      <c r="I9" s="15"/>
      <c r="J9" s="15"/>
      <c r="K9" s="15">
        <v>10300000</v>
      </c>
      <c r="L9" s="15">
        <v>8200000</v>
      </c>
      <c r="M9" s="15">
        <f t="shared" si="0"/>
        <v>2100000</v>
      </c>
      <c r="N9" s="15">
        <v>6000</v>
      </c>
      <c r="O9" s="15">
        <v>6000</v>
      </c>
      <c r="P9" s="15">
        <f t="shared" si="1"/>
        <v>0</v>
      </c>
      <c r="Q9" s="41">
        <v>1912</v>
      </c>
      <c r="R9" s="42">
        <v>5736000</v>
      </c>
    </row>
    <row r="10" spans="2:18" s="27" customFormat="1" ht="14.25" customHeight="1">
      <c r="B10" s="47">
        <v>5</v>
      </c>
      <c r="C10" s="45" t="s">
        <v>57</v>
      </c>
      <c r="D10" s="37"/>
      <c r="E10" s="37"/>
      <c r="F10" s="15">
        <v>825</v>
      </c>
      <c r="G10" s="15">
        <v>317</v>
      </c>
      <c r="H10" s="15">
        <f t="shared" si="2"/>
        <v>508</v>
      </c>
      <c r="I10" s="15"/>
      <c r="J10" s="15"/>
      <c r="K10" s="15">
        <v>1850000</v>
      </c>
      <c r="L10" s="15">
        <v>1320000</v>
      </c>
      <c r="M10" s="15">
        <f t="shared" si="0"/>
        <v>530000</v>
      </c>
      <c r="N10" s="15">
        <v>2000</v>
      </c>
      <c r="O10" s="15">
        <v>1860</v>
      </c>
      <c r="P10" s="15">
        <f t="shared" si="1"/>
        <v>140</v>
      </c>
      <c r="Q10" s="38">
        <v>431</v>
      </c>
      <c r="R10" s="39">
        <v>1293000</v>
      </c>
    </row>
    <row r="11" spans="2:18" s="27" customFormat="1" ht="14.25" customHeight="1">
      <c r="B11" s="47">
        <v>6</v>
      </c>
      <c r="C11" s="45" t="s">
        <v>50</v>
      </c>
      <c r="D11" s="37"/>
      <c r="E11" s="37"/>
      <c r="F11" s="15">
        <v>650</v>
      </c>
      <c r="G11" s="15">
        <v>452</v>
      </c>
      <c r="H11" s="15">
        <f t="shared" si="2"/>
        <v>198</v>
      </c>
      <c r="I11" s="15"/>
      <c r="J11" s="15"/>
      <c r="K11" s="15">
        <v>2000000</v>
      </c>
      <c r="L11" s="15">
        <v>1095000</v>
      </c>
      <c r="M11" s="15">
        <f t="shared" si="0"/>
        <v>905000</v>
      </c>
      <c r="N11" s="15">
        <v>2000</v>
      </c>
      <c r="O11" s="15">
        <v>2000</v>
      </c>
      <c r="P11" s="15">
        <f t="shared" si="1"/>
        <v>0</v>
      </c>
      <c r="Q11" s="41">
        <v>323</v>
      </c>
      <c r="R11" s="42">
        <v>969000</v>
      </c>
    </row>
    <row r="12" spans="2:18" s="27" customFormat="1" ht="14.25" customHeight="1">
      <c r="B12" s="47">
        <v>7</v>
      </c>
      <c r="C12" s="45" t="s">
        <v>22</v>
      </c>
      <c r="D12" s="37"/>
      <c r="E12" s="37"/>
      <c r="F12" s="15">
        <v>2290</v>
      </c>
      <c r="G12" s="15">
        <v>1686</v>
      </c>
      <c r="H12" s="15">
        <f t="shared" si="2"/>
        <v>604</v>
      </c>
      <c r="I12" s="15"/>
      <c r="J12" s="15"/>
      <c r="K12" s="15">
        <v>6110000</v>
      </c>
      <c r="L12" s="15">
        <v>5210000</v>
      </c>
      <c r="M12" s="15">
        <f t="shared" si="0"/>
        <v>900000</v>
      </c>
      <c r="N12" s="15">
        <v>4000</v>
      </c>
      <c r="O12" s="15">
        <v>4000</v>
      </c>
      <c r="P12" s="15">
        <f t="shared" si="1"/>
        <v>0</v>
      </c>
      <c r="Q12" s="38">
        <v>1509</v>
      </c>
      <c r="R12" s="39">
        <v>4527000</v>
      </c>
    </row>
    <row r="13" spans="2:18" s="27" customFormat="1" ht="14.25" customHeight="1">
      <c r="B13" s="47">
        <v>8</v>
      </c>
      <c r="C13" s="45" t="s">
        <v>21</v>
      </c>
      <c r="D13" s="37"/>
      <c r="E13" s="37"/>
      <c r="F13" s="15">
        <v>1300</v>
      </c>
      <c r="G13" s="15">
        <v>725</v>
      </c>
      <c r="H13" s="15">
        <f t="shared" si="2"/>
        <v>575</v>
      </c>
      <c r="I13" s="15"/>
      <c r="J13" s="15"/>
      <c r="K13" s="15">
        <v>2500000</v>
      </c>
      <c r="L13" s="15">
        <v>1245000</v>
      </c>
      <c r="M13" s="15">
        <f t="shared" si="0"/>
        <v>1255000</v>
      </c>
      <c r="N13" s="15">
        <v>10000</v>
      </c>
      <c r="O13" s="15">
        <v>10000</v>
      </c>
      <c r="P13" s="15">
        <f t="shared" si="1"/>
        <v>0</v>
      </c>
      <c r="Q13" s="41">
        <v>767</v>
      </c>
      <c r="R13" s="42">
        <v>2301000</v>
      </c>
    </row>
    <row r="14" spans="2:18" s="27" customFormat="1" ht="14.25" customHeight="1">
      <c r="B14" s="47">
        <v>9</v>
      </c>
      <c r="C14" s="45" t="s">
        <v>23</v>
      </c>
      <c r="D14" s="37"/>
      <c r="E14" s="37"/>
      <c r="F14" s="15">
        <v>1200</v>
      </c>
      <c r="G14" s="15">
        <v>976</v>
      </c>
      <c r="H14" s="15">
        <f t="shared" si="2"/>
        <v>224</v>
      </c>
      <c r="I14" s="15"/>
      <c r="J14" s="15"/>
      <c r="K14" s="15">
        <v>3700000</v>
      </c>
      <c r="L14" s="15">
        <v>1741000</v>
      </c>
      <c r="M14" s="15">
        <f t="shared" si="0"/>
        <v>1959000</v>
      </c>
      <c r="N14" s="15">
        <v>2000</v>
      </c>
      <c r="O14" s="15">
        <v>2000</v>
      </c>
      <c r="P14" s="15">
        <f t="shared" si="1"/>
        <v>0</v>
      </c>
      <c r="Q14" s="38">
        <v>1575</v>
      </c>
      <c r="R14" s="39">
        <v>4725000</v>
      </c>
    </row>
    <row r="15" spans="2:18" s="27" customFormat="1" ht="14.25" customHeight="1">
      <c r="B15" s="47">
        <v>10</v>
      </c>
      <c r="C15" s="46" t="s">
        <v>60</v>
      </c>
      <c r="D15" s="13"/>
      <c r="E15" s="13"/>
      <c r="F15" s="15">
        <v>2238</v>
      </c>
      <c r="G15" s="15">
        <v>2048</v>
      </c>
      <c r="H15" s="15">
        <f t="shared" si="2"/>
        <v>190</v>
      </c>
      <c r="I15" s="15"/>
      <c r="J15" s="15"/>
      <c r="K15" s="15">
        <v>5575000</v>
      </c>
      <c r="L15" s="15">
        <v>4555050</v>
      </c>
      <c r="M15" s="15">
        <f t="shared" si="0"/>
        <v>1019950</v>
      </c>
      <c r="N15" s="15">
        <v>2000</v>
      </c>
      <c r="O15" s="15">
        <v>2000</v>
      </c>
      <c r="P15" s="15">
        <f t="shared" si="1"/>
        <v>0</v>
      </c>
      <c r="Q15" s="41">
        <v>1544</v>
      </c>
      <c r="R15" s="42">
        <v>4632000</v>
      </c>
    </row>
    <row r="16" spans="2:18" s="27" customFormat="1" ht="14.25" customHeight="1">
      <c r="B16" s="47">
        <v>11</v>
      </c>
      <c r="C16" s="46" t="s">
        <v>48</v>
      </c>
      <c r="D16" s="13"/>
      <c r="E16" s="13"/>
      <c r="F16" s="15">
        <v>600</v>
      </c>
      <c r="G16" s="15">
        <v>234</v>
      </c>
      <c r="H16" s="15">
        <f t="shared" si="2"/>
        <v>366</v>
      </c>
      <c r="I16" s="15"/>
      <c r="J16" s="15"/>
      <c r="K16" s="15">
        <v>2300000</v>
      </c>
      <c r="L16" s="15">
        <v>390000</v>
      </c>
      <c r="M16" s="15">
        <f t="shared" si="0"/>
        <v>1910000</v>
      </c>
      <c r="N16" s="15">
        <v>2000</v>
      </c>
      <c r="O16" s="15">
        <v>2000</v>
      </c>
      <c r="P16" s="15">
        <f t="shared" si="1"/>
        <v>0</v>
      </c>
      <c r="Q16" s="38">
        <v>961</v>
      </c>
      <c r="R16" s="39">
        <v>2883000</v>
      </c>
    </row>
    <row r="17" spans="2:18" s="27" customFormat="1" ht="14.25" customHeight="1">
      <c r="B17" s="47">
        <v>12</v>
      </c>
      <c r="C17" s="46" t="s">
        <v>58</v>
      </c>
      <c r="D17" s="13"/>
      <c r="E17" s="13"/>
      <c r="F17" s="15">
        <v>500</v>
      </c>
      <c r="G17" s="15">
        <v>80</v>
      </c>
      <c r="H17" s="15">
        <f t="shared" si="2"/>
        <v>420</v>
      </c>
      <c r="I17" s="15"/>
      <c r="J17" s="15"/>
      <c r="K17" s="15">
        <v>2400000</v>
      </c>
      <c r="L17" s="15">
        <v>375000</v>
      </c>
      <c r="M17" s="15">
        <f t="shared" si="0"/>
        <v>2025000</v>
      </c>
      <c r="N17" s="15"/>
      <c r="O17" s="15"/>
      <c r="P17" s="15">
        <f t="shared" si="1"/>
        <v>0</v>
      </c>
      <c r="Q17" s="41">
        <v>953</v>
      </c>
      <c r="R17" s="42">
        <v>2859000</v>
      </c>
    </row>
    <row r="18" spans="2:18" s="27" customFormat="1" ht="14.25" customHeight="1">
      <c r="B18" s="47">
        <v>13</v>
      </c>
      <c r="C18" s="46" t="s">
        <v>59</v>
      </c>
      <c r="D18" s="13"/>
      <c r="E18" s="13"/>
      <c r="F18" s="15">
        <v>200</v>
      </c>
      <c r="G18" s="15">
        <v>76.75</v>
      </c>
      <c r="H18" s="15">
        <f t="shared" si="2"/>
        <v>123.25</v>
      </c>
      <c r="I18" s="15"/>
      <c r="J18" s="15"/>
      <c r="K18" s="15">
        <v>1400000</v>
      </c>
      <c r="L18" s="15">
        <v>1019280</v>
      </c>
      <c r="M18" s="15">
        <f t="shared" si="0"/>
        <v>380720</v>
      </c>
      <c r="N18" s="15">
        <v>1000</v>
      </c>
      <c r="O18" s="15">
        <v>1000</v>
      </c>
      <c r="P18" s="15">
        <f t="shared" si="1"/>
        <v>0</v>
      </c>
      <c r="Q18" s="38">
        <v>350</v>
      </c>
      <c r="R18" s="39">
        <v>1050000</v>
      </c>
    </row>
    <row r="19" spans="2:18" s="27" customFormat="1" ht="14.25" customHeight="1">
      <c r="B19" s="47">
        <v>14</v>
      </c>
      <c r="C19" s="46" t="s">
        <v>52</v>
      </c>
      <c r="D19" s="13"/>
      <c r="E19" s="13"/>
      <c r="F19" s="15">
        <v>180</v>
      </c>
      <c r="G19" s="15">
        <v>46</v>
      </c>
      <c r="H19" s="15">
        <f t="shared" si="2"/>
        <v>134</v>
      </c>
      <c r="I19" s="15"/>
      <c r="J19" s="15"/>
      <c r="K19" s="15">
        <v>600000</v>
      </c>
      <c r="L19" s="15">
        <v>500000</v>
      </c>
      <c r="M19" s="15">
        <f t="shared" si="0"/>
        <v>100000</v>
      </c>
      <c r="N19" s="15"/>
      <c r="O19" s="15"/>
      <c r="P19" s="15">
        <f t="shared" si="1"/>
        <v>0</v>
      </c>
      <c r="Q19" s="41">
        <v>928</v>
      </c>
      <c r="R19" s="42">
        <v>2784000</v>
      </c>
    </row>
    <row r="20" spans="2:18" s="27" customFormat="1" ht="14.25" customHeight="1">
      <c r="B20" s="47">
        <v>16</v>
      </c>
      <c r="C20" s="46" t="s">
        <v>53</v>
      </c>
      <c r="D20" s="13"/>
      <c r="E20" s="13"/>
      <c r="F20" s="15">
        <v>350</v>
      </c>
      <c r="G20" s="15">
        <v>248</v>
      </c>
      <c r="H20" s="15">
        <f>F20-G20</f>
        <v>102</v>
      </c>
      <c r="I20" s="15"/>
      <c r="J20" s="15"/>
      <c r="K20" s="15">
        <v>1200000</v>
      </c>
      <c r="L20" s="15">
        <v>940000</v>
      </c>
      <c r="M20" s="15">
        <f>K20-L20</f>
        <v>260000</v>
      </c>
      <c r="N20" s="15"/>
      <c r="O20" s="15"/>
      <c r="P20" s="15">
        <f>N20-O20</f>
        <v>0</v>
      </c>
      <c r="Q20" s="41">
        <v>897</v>
      </c>
      <c r="R20" s="39">
        <v>2691000</v>
      </c>
    </row>
    <row r="21" spans="2:18" s="27" customFormat="1" ht="14.25" customHeight="1">
      <c r="B21" s="47">
        <v>18</v>
      </c>
      <c r="C21" s="46" t="s">
        <v>54</v>
      </c>
      <c r="D21" s="13"/>
      <c r="E21" s="13"/>
      <c r="F21" s="15">
        <v>575</v>
      </c>
      <c r="G21" s="15">
        <v>362.51</v>
      </c>
      <c r="H21" s="15">
        <f>F21-G21</f>
        <v>212.49</v>
      </c>
      <c r="I21" s="15"/>
      <c r="J21" s="15"/>
      <c r="K21" s="15">
        <v>2300000</v>
      </c>
      <c r="L21" s="15">
        <v>1225000</v>
      </c>
      <c r="M21" s="15">
        <f>K21-L21</f>
        <v>1075000</v>
      </c>
      <c r="N21" s="15"/>
      <c r="O21" s="15"/>
      <c r="P21" s="15">
        <f>N21-O21</f>
        <v>0</v>
      </c>
      <c r="Q21" s="41">
        <v>605</v>
      </c>
      <c r="R21" s="42">
        <v>1815000</v>
      </c>
    </row>
    <row r="22" spans="2:18" s="27" customFormat="1" ht="14.25" customHeight="1">
      <c r="B22" s="47">
        <v>20</v>
      </c>
      <c r="C22" s="46" t="s">
        <v>51</v>
      </c>
      <c r="D22" s="13"/>
      <c r="E22" s="13"/>
      <c r="F22" s="15">
        <v>300</v>
      </c>
      <c r="G22" s="15">
        <v>101</v>
      </c>
      <c r="H22" s="15">
        <f>F22-G22</f>
        <v>199</v>
      </c>
      <c r="I22" s="15"/>
      <c r="J22" s="15"/>
      <c r="K22" s="15">
        <v>700000</v>
      </c>
      <c r="L22" s="15">
        <v>335000</v>
      </c>
      <c r="M22" s="15">
        <f>K22-L22</f>
        <v>365000</v>
      </c>
      <c r="N22" s="15"/>
      <c r="O22" s="15"/>
      <c r="P22" s="15">
        <f>N22-O22</f>
        <v>0</v>
      </c>
      <c r="Q22" s="41">
        <v>1183</v>
      </c>
      <c r="R22" s="39">
        <v>3549000</v>
      </c>
    </row>
    <row r="23" spans="2:18" s="27" customFormat="1" ht="14.25" customHeight="1">
      <c r="B23" s="47">
        <v>19</v>
      </c>
      <c r="C23" s="46" t="s">
        <v>63</v>
      </c>
      <c r="D23" s="13"/>
      <c r="E23" s="13"/>
      <c r="F23" s="15">
        <v>300</v>
      </c>
      <c r="G23" s="15">
        <v>64</v>
      </c>
      <c r="H23" s="15">
        <f>F23-G23</f>
        <v>236</v>
      </c>
      <c r="I23" s="15"/>
      <c r="J23" s="15"/>
      <c r="K23" s="15">
        <v>1300000</v>
      </c>
      <c r="L23" s="15">
        <v>745000</v>
      </c>
      <c r="M23" s="15">
        <f>K23-L23</f>
        <v>555000</v>
      </c>
      <c r="N23" s="15">
        <v>11260</v>
      </c>
      <c r="O23" s="15">
        <v>11260</v>
      </c>
      <c r="P23" s="15">
        <f>N23-O23</f>
        <v>0</v>
      </c>
      <c r="Q23" s="38">
        <v>2000</v>
      </c>
      <c r="R23" s="39">
        <v>6000000</v>
      </c>
    </row>
    <row r="24" spans="2:18" s="27" customFormat="1" ht="14.25" customHeight="1">
      <c r="B24" s="47">
        <v>15</v>
      </c>
      <c r="C24" s="46" t="s">
        <v>62</v>
      </c>
      <c r="D24" s="13"/>
      <c r="E24" s="13"/>
      <c r="F24" s="15">
        <v>400</v>
      </c>
      <c r="G24" s="15">
        <v>270</v>
      </c>
      <c r="H24" s="15">
        <f t="shared" si="2"/>
        <v>130</v>
      </c>
      <c r="I24" s="15"/>
      <c r="J24" s="15"/>
      <c r="K24" s="15">
        <v>1600000</v>
      </c>
      <c r="L24" s="15">
        <v>1400000</v>
      </c>
      <c r="M24" s="15">
        <f t="shared" si="0"/>
        <v>200000</v>
      </c>
      <c r="N24" s="15"/>
      <c r="O24" s="15"/>
      <c r="P24" s="15">
        <f t="shared" si="1"/>
        <v>0</v>
      </c>
      <c r="Q24" s="41">
        <v>1278</v>
      </c>
      <c r="R24" s="39">
        <v>3834000</v>
      </c>
    </row>
    <row r="25" spans="2:18" s="27" customFormat="1" ht="14.25" customHeight="1">
      <c r="B25" s="47">
        <v>17</v>
      </c>
      <c r="C25" s="46" t="s">
        <v>64</v>
      </c>
      <c r="D25" s="13"/>
      <c r="E25" s="13"/>
      <c r="F25" s="15">
        <v>300</v>
      </c>
      <c r="G25" s="15">
        <v>300</v>
      </c>
      <c r="H25" s="15">
        <f t="shared" si="2"/>
        <v>0</v>
      </c>
      <c r="I25" s="15"/>
      <c r="J25" s="15"/>
      <c r="K25" s="15">
        <v>1200000</v>
      </c>
      <c r="L25" s="15">
        <v>1200000</v>
      </c>
      <c r="M25" s="15">
        <f t="shared" si="0"/>
        <v>0</v>
      </c>
      <c r="N25" s="15"/>
      <c r="O25" s="15"/>
      <c r="P25" s="15">
        <f t="shared" si="1"/>
        <v>0</v>
      </c>
      <c r="Q25" s="38">
        <v>949</v>
      </c>
      <c r="R25" s="39">
        <v>2847000</v>
      </c>
    </row>
    <row r="26" spans="2:18" s="27" customFormat="1" ht="14.25" customHeight="1">
      <c r="B26" s="47">
        <v>21</v>
      </c>
      <c r="C26" s="46" t="s">
        <v>66</v>
      </c>
      <c r="D26" s="13"/>
      <c r="E26" s="13"/>
      <c r="F26" s="15">
        <v>375</v>
      </c>
      <c r="G26" s="15">
        <v>34</v>
      </c>
      <c r="H26" s="15">
        <f t="shared" si="2"/>
        <v>341</v>
      </c>
      <c r="I26" s="15"/>
      <c r="J26" s="15"/>
      <c r="K26" s="15">
        <v>1750000</v>
      </c>
      <c r="L26" s="15">
        <v>460000</v>
      </c>
      <c r="M26" s="15">
        <f t="shared" si="0"/>
        <v>1290000</v>
      </c>
      <c r="N26" s="15"/>
      <c r="O26" s="15"/>
      <c r="P26" s="15">
        <f t="shared" si="1"/>
        <v>0</v>
      </c>
      <c r="Q26" s="41">
        <v>754</v>
      </c>
      <c r="R26" s="39">
        <v>2262000</v>
      </c>
    </row>
    <row r="27" spans="2:18" s="27" customFormat="1" ht="14.25" customHeight="1">
      <c r="B27" s="47">
        <v>22</v>
      </c>
      <c r="C27" s="46" t="s">
        <v>81</v>
      </c>
      <c r="D27" s="13"/>
      <c r="E27" s="13"/>
      <c r="F27" s="15">
        <v>775</v>
      </c>
      <c r="G27" s="15">
        <v>515</v>
      </c>
      <c r="H27" s="15">
        <f t="shared" si="2"/>
        <v>260</v>
      </c>
      <c r="I27" s="15"/>
      <c r="J27" s="15"/>
      <c r="K27" s="15">
        <v>2850000</v>
      </c>
      <c r="L27" s="15">
        <v>2080000</v>
      </c>
      <c r="M27" s="15">
        <f t="shared" si="0"/>
        <v>770000</v>
      </c>
      <c r="N27" s="15">
        <v>3000</v>
      </c>
      <c r="O27" s="15">
        <v>3000</v>
      </c>
      <c r="P27" s="15">
        <f t="shared" si="1"/>
        <v>0</v>
      </c>
      <c r="Q27" s="41">
        <v>1591</v>
      </c>
      <c r="R27" s="42">
        <v>4773000</v>
      </c>
    </row>
    <row r="28" spans="2:18" s="27" customFormat="1" ht="14.25" customHeight="1">
      <c r="B28" s="47">
        <v>23</v>
      </c>
      <c r="C28" s="46" t="s">
        <v>69</v>
      </c>
      <c r="D28" s="13"/>
      <c r="E28" s="13"/>
      <c r="F28" s="15">
        <v>800</v>
      </c>
      <c r="G28" s="15">
        <v>639</v>
      </c>
      <c r="H28" s="15">
        <f t="shared" si="2"/>
        <v>161</v>
      </c>
      <c r="I28" s="15"/>
      <c r="J28" s="15"/>
      <c r="K28" s="15">
        <v>2900000</v>
      </c>
      <c r="L28" s="15">
        <v>2595500</v>
      </c>
      <c r="M28" s="15">
        <f t="shared" si="0"/>
        <v>304500</v>
      </c>
      <c r="N28" s="15">
        <v>2000</v>
      </c>
      <c r="O28" s="15">
        <v>2000</v>
      </c>
      <c r="P28" s="15">
        <f t="shared" si="1"/>
        <v>0</v>
      </c>
      <c r="Q28" s="38">
        <v>504</v>
      </c>
      <c r="R28" s="39">
        <v>1512000</v>
      </c>
    </row>
    <row r="29" spans="2:18" s="27" customFormat="1" ht="14.25" customHeight="1">
      <c r="B29" s="47">
        <v>24</v>
      </c>
      <c r="C29" s="46" t="s">
        <v>67</v>
      </c>
      <c r="D29" s="13"/>
      <c r="E29" s="13"/>
      <c r="F29" s="15">
        <v>480</v>
      </c>
      <c r="G29" s="15">
        <v>156</v>
      </c>
      <c r="H29" s="15">
        <f t="shared" si="2"/>
        <v>324</v>
      </c>
      <c r="I29" s="15"/>
      <c r="J29" s="15"/>
      <c r="K29" s="15">
        <v>1100000</v>
      </c>
      <c r="L29" s="15">
        <v>316500</v>
      </c>
      <c r="M29" s="15">
        <f t="shared" si="0"/>
        <v>783500</v>
      </c>
      <c r="N29" s="15"/>
      <c r="O29" s="15"/>
      <c r="P29" s="15">
        <f t="shared" si="1"/>
        <v>0</v>
      </c>
      <c r="Q29" s="41">
        <v>537</v>
      </c>
      <c r="R29" s="42">
        <v>1611000</v>
      </c>
    </row>
    <row r="30" spans="2:18" s="27" customFormat="1" ht="14.25" customHeight="1">
      <c r="B30" s="47">
        <v>25</v>
      </c>
      <c r="C30" s="46" t="s">
        <v>70</v>
      </c>
      <c r="D30" s="13"/>
      <c r="E30" s="13"/>
      <c r="F30" s="15">
        <v>200</v>
      </c>
      <c r="G30" s="15">
        <v>98.45</v>
      </c>
      <c r="H30" s="15">
        <f t="shared" si="2"/>
        <v>101.55</v>
      </c>
      <c r="I30" s="15"/>
      <c r="J30" s="15"/>
      <c r="K30" s="15">
        <v>400000</v>
      </c>
      <c r="L30" s="15">
        <v>270000</v>
      </c>
      <c r="M30" s="15">
        <f t="shared" si="0"/>
        <v>130000</v>
      </c>
      <c r="N30" s="15"/>
      <c r="O30" s="15"/>
      <c r="P30" s="15"/>
      <c r="Q30" s="38">
        <v>1992</v>
      </c>
      <c r="R30" s="39">
        <v>5976000</v>
      </c>
    </row>
    <row r="31" spans="2:18" s="27" customFormat="1" ht="14.25" customHeight="1">
      <c r="B31" s="47">
        <v>26</v>
      </c>
      <c r="C31" s="46" t="s">
        <v>72</v>
      </c>
      <c r="D31" s="13"/>
      <c r="E31" s="13"/>
      <c r="F31" s="15">
        <v>1500</v>
      </c>
      <c r="G31" s="15">
        <v>566</v>
      </c>
      <c r="H31" s="15">
        <f t="shared" si="2"/>
        <v>934</v>
      </c>
      <c r="I31" s="15"/>
      <c r="J31" s="15"/>
      <c r="K31" s="15">
        <v>4900000</v>
      </c>
      <c r="L31" s="15">
        <v>1049000</v>
      </c>
      <c r="M31" s="15">
        <f t="shared" si="0"/>
        <v>3851000</v>
      </c>
      <c r="N31" s="15"/>
      <c r="O31" s="15"/>
      <c r="P31" s="15"/>
      <c r="Q31" s="41">
        <v>1314</v>
      </c>
      <c r="R31" s="42">
        <v>3942000</v>
      </c>
    </row>
    <row r="32" spans="2:18" s="27" customFormat="1" ht="14.25" customHeight="1">
      <c r="B32" s="47">
        <v>27</v>
      </c>
      <c r="C32" s="46" t="s">
        <v>73</v>
      </c>
      <c r="D32" s="13"/>
      <c r="E32" s="13"/>
      <c r="F32" s="15">
        <v>800</v>
      </c>
      <c r="G32" s="15">
        <v>237</v>
      </c>
      <c r="H32" s="15">
        <f t="shared" si="2"/>
        <v>563</v>
      </c>
      <c r="I32" s="15"/>
      <c r="J32" s="15"/>
      <c r="K32" s="15">
        <v>2900000</v>
      </c>
      <c r="L32" s="15">
        <v>390000</v>
      </c>
      <c r="M32" s="15">
        <f t="shared" si="0"/>
        <v>2510000</v>
      </c>
      <c r="N32" s="15">
        <v>3000</v>
      </c>
      <c r="O32" s="15">
        <v>1000</v>
      </c>
      <c r="P32" s="15">
        <f>N32-O32</f>
        <v>2000</v>
      </c>
      <c r="Q32" s="38">
        <v>400</v>
      </c>
      <c r="R32" s="39">
        <v>1200000</v>
      </c>
    </row>
    <row r="33" spans="2:18" s="27" customFormat="1" ht="14.25" customHeight="1">
      <c r="B33" s="47">
        <v>28</v>
      </c>
      <c r="C33" s="46" t="s">
        <v>74</v>
      </c>
      <c r="D33" s="13"/>
      <c r="E33" s="13"/>
      <c r="F33" s="15">
        <v>175</v>
      </c>
      <c r="G33" s="15">
        <v>106</v>
      </c>
      <c r="H33" s="15">
        <f t="shared" si="2"/>
        <v>69</v>
      </c>
      <c r="I33" s="15"/>
      <c r="J33" s="15"/>
      <c r="K33" s="15">
        <v>750000</v>
      </c>
      <c r="L33" s="15">
        <v>130000</v>
      </c>
      <c r="M33" s="15">
        <f t="shared" si="0"/>
        <v>620000</v>
      </c>
      <c r="N33" s="15"/>
      <c r="O33" s="15"/>
      <c r="P33" s="15"/>
      <c r="Q33" s="41">
        <v>300</v>
      </c>
      <c r="R33" s="42">
        <v>900000</v>
      </c>
    </row>
    <row r="34" spans="2:18" s="27" customFormat="1" ht="14.25" customHeight="1">
      <c r="B34" s="47">
        <v>29</v>
      </c>
      <c r="C34" s="46" t="s">
        <v>75</v>
      </c>
      <c r="D34" s="13"/>
      <c r="E34" s="13"/>
      <c r="F34" s="15">
        <v>350</v>
      </c>
      <c r="G34" s="15">
        <v>25</v>
      </c>
      <c r="H34" s="15">
        <f t="shared" si="2"/>
        <v>325</v>
      </c>
      <c r="I34" s="15"/>
      <c r="J34" s="15"/>
      <c r="K34" s="15">
        <v>1300000</v>
      </c>
      <c r="L34" s="15">
        <v>290000</v>
      </c>
      <c r="M34" s="15">
        <f t="shared" si="0"/>
        <v>1010000</v>
      </c>
      <c r="N34" s="15"/>
      <c r="O34" s="15"/>
      <c r="P34" s="15"/>
      <c r="Q34" s="38">
        <v>576</v>
      </c>
      <c r="R34" s="39">
        <v>1728000</v>
      </c>
    </row>
    <row r="35" spans="2:18" s="27" customFormat="1" ht="14.25" customHeight="1">
      <c r="B35" s="47">
        <v>30</v>
      </c>
      <c r="C35" s="46" t="s">
        <v>76</v>
      </c>
      <c r="D35" s="13"/>
      <c r="E35" s="13"/>
      <c r="F35" s="15">
        <v>500</v>
      </c>
      <c r="G35" s="15">
        <v>114.4</v>
      </c>
      <c r="H35" s="15">
        <f t="shared" si="2"/>
        <v>385.6</v>
      </c>
      <c r="I35" s="15"/>
      <c r="J35" s="15"/>
      <c r="K35" s="15">
        <v>1500000</v>
      </c>
      <c r="L35" s="15">
        <v>1105000</v>
      </c>
      <c r="M35" s="15">
        <f t="shared" si="0"/>
        <v>395000</v>
      </c>
      <c r="N35" s="15"/>
      <c r="O35" s="15"/>
      <c r="P35" s="15"/>
      <c r="Q35" s="41">
        <v>567</v>
      </c>
      <c r="R35" s="42">
        <v>1701000</v>
      </c>
    </row>
    <row r="36" spans="2:18" s="27" customFormat="1" ht="14.25" customHeight="1">
      <c r="B36" s="47">
        <v>31</v>
      </c>
      <c r="C36" s="46" t="s">
        <v>77</v>
      </c>
      <c r="D36" s="13"/>
      <c r="E36" s="13"/>
      <c r="F36" s="15">
        <v>516</v>
      </c>
      <c r="G36" s="15">
        <v>271</v>
      </c>
      <c r="H36" s="15">
        <f t="shared" si="2"/>
        <v>245</v>
      </c>
      <c r="I36" s="15"/>
      <c r="J36" s="15"/>
      <c r="K36" s="15">
        <v>1100000</v>
      </c>
      <c r="L36" s="15">
        <v>910000</v>
      </c>
      <c r="M36" s="15">
        <f>K36-L36</f>
        <v>190000</v>
      </c>
      <c r="N36" s="15"/>
      <c r="O36" s="15"/>
      <c r="P36" s="15"/>
      <c r="Q36" s="41">
        <v>687</v>
      </c>
      <c r="R36" s="39">
        <v>2061000</v>
      </c>
    </row>
    <row r="37" spans="2:18" s="27" customFormat="1" ht="14.25" customHeight="1">
      <c r="B37" s="47">
        <v>32</v>
      </c>
      <c r="C37" s="46" t="s">
        <v>82</v>
      </c>
      <c r="D37" s="13"/>
      <c r="E37" s="13"/>
      <c r="F37" s="15">
        <v>300</v>
      </c>
      <c r="G37" s="15"/>
      <c r="H37" s="15">
        <f t="shared" si="2"/>
        <v>300</v>
      </c>
      <c r="I37" s="15"/>
      <c r="J37" s="15"/>
      <c r="K37" s="15">
        <v>1200000</v>
      </c>
      <c r="L37" s="15"/>
      <c r="M37" s="15">
        <f>K37-L37</f>
        <v>1200000</v>
      </c>
      <c r="N37" s="15"/>
      <c r="O37" s="15"/>
      <c r="P37" s="15"/>
      <c r="Q37" s="70">
        <v>1513</v>
      </c>
      <c r="R37" s="39">
        <v>4539000</v>
      </c>
    </row>
    <row r="38" spans="2:18" s="2" customFormat="1" ht="15" customHeight="1">
      <c r="B38" s="47"/>
      <c r="C38" s="92" t="s">
        <v>5</v>
      </c>
      <c r="D38" s="17"/>
      <c r="E38" s="17"/>
      <c r="F38" s="25">
        <f aca="true" t="shared" si="3" ref="F38:K38">SUM(F6:F37)</f>
        <v>26451</v>
      </c>
      <c r="G38" s="25">
        <f t="shared" si="3"/>
        <v>15910.11</v>
      </c>
      <c r="H38" s="25">
        <f t="shared" si="3"/>
        <v>10540.890000000001</v>
      </c>
      <c r="I38" s="25">
        <f t="shared" si="3"/>
        <v>0</v>
      </c>
      <c r="J38" s="25">
        <f t="shared" si="3"/>
        <v>0</v>
      </c>
      <c r="K38" s="25">
        <f t="shared" si="3"/>
        <v>85070000</v>
      </c>
      <c r="L38" s="25">
        <f aca="true" t="shared" si="4" ref="L38:R38">SUM(L6:L37)</f>
        <v>50906330</v>
      </c>
      <c r="M38" s="25">
        <f t="shared" si="4"/>
        <v>34163670</v>
      </c>
      <c r="N38" s="25">
        <f t="shared" si="4"/>
        <v>65260</v>
      </c>
      <c r="O38" s="25">
        <f t="shared" si="4"/>
        <v>61120</v>
      </c>
      <c r="P38" s="25">
        <f t="shared" si="4"/>
        <v>4140</v>
      </c>
      <c r="Q38" s="25">
        <f>SUM(Q6:Q37)</f>
        <v>31980</v>
      </c>
      <c r="R38" s="25">
        <f t="shared" si="4"/>
        <v>95940000</v>
      </c>
    </row>
    <row r="39" s="2" customFormat="1" ht="9.75" customHeight="1">
      <c r="M39" s="7"/>
    </row>
    <row r="40" spans="11:18" s="2" customFormat="1" ht="15.75" customHeight="1">
      <c r="K40" s="115"/>
      <c r="L40" s="115"/>
      <c r="M40" s="7"/>
      <c r="N40" s="11"/>
      <c r="O40" s="4"/>
      <c r="P40" s="11"/>
      <c r="R40" s="2" t="s">
        <v>65</v>
      </c>
    </row>
    <row r="41" spans="8:15" ht="13.5" customHeight="1">
      <c r="H41" s="23"/>
      <c r="K41" s="2"/>
      <c r="O41" s="5"/>
    </row>
    <row r="42" spans="8:15" ht="12.75">
      <c r="H42" s="23"/>
      <c r="O42" s="6"/>
    </row>
    <row r="43" ht="12.75">
      <c r="H43" s="23"/>
    </row>
  </sheetData>
  <sheetProtection/>
  <mergeCells count="18">
    <mergeCell ref="L4:L5"/>
    <mergeCell ref="B3:B5"/>
    <mergeCell ref="F4:F5"/>
    <mergeCell ref="I4:I5"/>
    <mergeCell ref="I3:M3"/>
    <mergeCell ref="K4:K5"/>
    <mergeCell ref="E4:E5"/>
    <mergeCell ref="G4:G5"/>
    <mergeCell ref="K40:L40"/>
    <mergeCell ref="C3:C5"/>
    <mergeCell ref="M4:M5"/>
    <mergeCell ref="O4:O5"/>
    <mergeCell ref="H4:H5"/>
    <mergeCell ref="N3:P3"/>
    <mergeCell ref="D4:D5"/>
    <mergeCell ref="J4:J5"/>
    <mergeCell ref="N4:N5"/>
    <mergeCell ref="D3:H3"/>
  </mergeCells>
  <printOptions/>
  <pageMargins left="1" right="0.2" top="0.5" bottom="0.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Epsilon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Shiplu</dc:creator>
  <cp:keywords/>
  <dc:description/>
  <cp:lastModifiedBy>Hp</cp:lastModifiedBy>
  <cp:lastPrinted>2017-08-25T15:55:04Z</cp:lastPrinted>
  <dcterms:created xsi:type="dcterms:W3CDTF">2000-09-17T09:20:17Z</dcterms:created>
  <dcterms:modified xsi:type="dcterms:W3CDTF">2017-08-25T15:59:12Z</dcterms:modified>
  <cp:category/>
  <cp:version/>
  <cp:contentType/>
  <cp:contentStatus/>
</cp:coreProperties>
</file>